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yash\Downloads\КУБОК КЛУБОВ 2023\"/>
    </mc:Choice>
  </mc:AlternateContent>
  <bookViews>
    <workbookView xWindow="0" yWindow="0" windowWidth="9630" windowHeight="6680" activeTab="1"/>
  </bookViews>
  <sheets>
    <sheet name="Командный" sheetId="3" r:id="rId1"/>
    <sheet name="Ориентирование по памяти" sheetId="7" r:id="rId2"/>
    <sheet name="Водный лабиринт" sheetId="6" r:id="rId3"/>
    <sheet name="Ночной спринт" sheetId="4" r:id="rId4"/>
    <sheet name="Мемориал Победы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3" l="1"/>
  <c r="Y22" i="3" s="1"/>
  <c r="U21" i="3"/>
  <c r="Y21" i="3" s="1"/>
  <c r="U18" i="3"/>
  <c r="V19" i="3"/>
  <c r="U19" i="3"/>
  <c r="V16" i="3"/>
  <c r="U16" i="3"/>
  <c r="Y16" i="3" s="1"/>
  <c r="Y14" i="3"/>
  <c r="Y17" i="3"/>
  <c r="Y20" i="3"/>
  <c r="Y18" i="3"/>
  <c r="Y23" i="3"/>
  <c r="Y24" i="3"/>
  <c r="Y25" i="3"/>
  <c r="V15" i="3"/>
  <c r="U15" i="3"/>
  <c r="X13" i="3"/>
  <c r="W13" i="3"/>
  <c r="V13" i="3"/>
  <c r="U13" i="3"/>
  <c r="X12" i="3"/>
  <c r="W12" i="3"/>
  <c r="V12" i="3"/>
  <c r="U12" i="3"/>
  <c r="C20" i="7"/>
  <c r="G20" i="7" s="1"/>
  <c r="D18" i="7"/>
  <c r="C18" i="7"/>
  <c r="C17" i="7"/>
  <c r="D16" i="7"/>
  <c r="C16" i="7"/>
  <c r="G16" i="7" s="1"/>
  <c r="D15" i="7"/>
  <c r="C15" i="7"/>
  <c r="G15" i="7" s="1"/>
  <c r="F14" i="7"/>
  <c r="E14" i="7"/>
  <c r="D14" i="7"/>
  <c r="C14" i="7"/>
  <c r="E13" i="7"/>
  <c r="C13" i="7"/>
  <c r="D13" i="7"/>
  <c r="F19" i="7"/>
  <c r="G19" i="7" s="1"/>
  <c r="F13" i="7"/>
  <c r="G17" i="7"/>
  <c r="G12" i="7"/>
  <c r="Y13" i="3" l="1"/>
  <c r="Y19" i="3"/>
  <c r="Y12" i="3"/>
  <c r="Y15" i="3"/>
  <c r="G18" i="7"/>
  <c r="G14" i="7"/>
  <c r="G13" i="7"/>
  <c r="S20" i="3" l="1"/>
  <c r="C17" i="3"/>
  <c r="G17" i="3"/>
  <c r="I17" i="3"/>
  <c r="L17" i="3"/>
  <c r="S17" i="3"/>
  <c r="S13" i="3"/>
  <c r="S15" i="3"/>
  <c r="S14" i="3"/>
  <c r="S16" i="3"/>
  <c r="S19" i="3"/>
  <c r="S18" i="3"/>
  <c r="S21" i="3"/>
  <c r="S24" i="3"/>
  <c r="S23" i="3"/>
  <c r="S22" i="3"/>
  <c r="S25" i="3"/>
  <c r="S12" i="3"/>
  <c r="C12" i="3"/>
  <c r="D12" i="3"/>
  <c r="E12" i="3"/>
  <c r="F12" i="3"/>
  <c r="I12" i="3"/>
  <c r="J12" i="3"/>
  <c r="K12" i="3"/>
  <c r="L12" i="3"/>
  <c r="C13" i="3"/>
  <c r="D13" i="3"/>
  <c r="E13" i="3"/>
  <c r="F13" i="3"/>
  <c r="G13" i="3" s="1"/>
  <c r="M13" i="3"/>
  <c r="G15" i="3"/>
  <c r="AL15" i="3" s="1"/>
  <c r="M15" i="3"/>
  <c r="C14" i="3"/>
  <c r="D14" i="3"/>
  <c r="I14" i="3"/>
  <c r="J14" i="3"/>
  <c r="M14" i="3"/>
  <c r="C16" i="3"/>
  <c r="G16" i="3" s="1"/>
  <c r="I16" i="3"/>
  <c r="M16" i="3" s="1"/>
  <c r="C14" i="6"/>
  <c r="D14" i="6"/>
  <c r="G14" i="6" s="1"/>
  <c r="C16" i="6"/>
  <c r="G15" i="6"/>
  <c r="G20" i="6"/>
  <c r="G16" i="6"/>
  <c r="G18" i="6"/>
  <c r="G19" i="6"/>
  <c r="G17" i="6"/>
  <c r="D13" i="6"/>
  <c r="G13" i="6" s="1"/>
  <c r="G12" i="6"/>
  <c r="AL16" i="3" l="1"/>
  <c r="AL13" i="3"/>
  <c r="M17" i="3"/>
  <c r="AL17" i="3" s="1"/>
  <c r="G12" i="3"/>
  <c r="M12" i="3"/>
  <c r="G14" i="3"/>
  <c r="AL14" i="3" s="1"/>
  <c r="I18" i="3"/>
  <c r="M18" i="3" s="1"/>
  <c r="C17" i="4"/>
  <c r="C18" i="4"/>
  <c r="C15" i="4"/>
  <c r="C13" i="4"/>
  <c r="C14" i="4"/>
  <c r="AL12" i="3" l="1"/>
  <c r="G86" i="5"/>
  <c r="G25" i="5"/>
  <c r="G24" i="5"/>
  <c r="G23" i="5"/>
  <c r="G22" i="5"/>
  <c r="C21" i="5"/>
  <c r="G21" i="5" s="1"/>
  <c r="G20" i="5"/>
  <c r="G19" i="5"/>
  <c r="C18" i="5"/>
  <c r="G18" i="5" s="1"/>
  <c r="C17" i="5"/>
  <c r="G17" i="5" s="1"/>
  <c r="C16" i="5"/>
  <c r="G16" i="5" s="1"/>
  <c r="C15" i="5"/>
  <c r="G15" i="5" s="1"/>
  <c r="D14" i="5"/>
  <c r="C14" i="5"/>
  <c r="G14" i="5" s="1"/>
  <c r="F13" i="5"/>
  <c r="E13" i="5"/>
  <c r="D13" i="5"/>
  <c r="C13" i="5"/>
  <c r="F12" i="5"/>
  <c r="E12" i="5"/>
  <c r="D12" i="5"/>
  <c r="C12" i="5"/>
  <c r="G13" i="5" l="1"/>
  <c r="I29" i="4"/>
  <c r="G18" i="4" l="1"/>
  <c r="G17" i="4"/>
  <c r="F15" i="4"/>
  <c r="D14" i="4"/>
  <c r="G12" i="4"/>
  <c r="G16" i="4"/>
  <c r="F13" i="4"/>
  <c r="E13" i="4"/>
  <c r="D13" i="4"/>
  <c r="G14" i="4" l="1"/>
  <c r="G15" i="4"/>
  <c r="G13" i="4"/>
  <c r="G20" i="3"/>
  <c r="AL20" i="3" s="1"/>
  <c r="G24" i="3"/>
  <c r="AL24" i="3" s="1"/>
  <c r="G23" i="3"/>
  <c r="AL23" i="3" s="1"/>
  <c r="G22" i="3"/>
  <c r="AL22" i="3" s="1"/>
  <c r="G25" i="3"/>
  <c r="AL25" i="3" s="1"/>
  <c r="C19" i="3" l="1"/>
  <c r="C18" i="3"/>
  <c r="C21" i="3"/>
  <c r="G19" i="3" l="1"/>
  <c r="AL19" i="3" s="1"/>
  <c r="G18" i="3"/>
  <c r="AL18" i="3" s="1"/>
  <c r="G21" i="3"/>
  <c r="AL21" i="3" s="1"/>
</calcChain>
</file>

<file path=xl/sharedStrings.xml><?xml version="1.0" encoding="utf-8"?>
<sst xmlns="http://schemas.openxmlformats.org/spreadsheetml/2006/main" count="869" uniqueCount="247">
  <si>
    <t>Место</t>
  </si>
  <si>
    <t>РФСОО "ФЕДЕРАЦИЯ СПОРТИВНОГО ОРИЕНТИРОВАНИЯ ИРКУТСКОЙ ОБЛАСТИ"</t>
  </si>
  <si>
    <t>г. Иркутск</t>
  </si>
  <si>
    <t>ПРОТОКОЛ КОМАНДНЫХ РЕЗУЛЬТАТОВ</t>
  </si>
  <si>
    <t>№</t>
  </si>
  <si>
    <t>Команда</t>
  </si>
  <si>
    <t>Итого</t>
  </si>
  <si>
    <t>М</t>
  </si>
  <si>
    <t>Ж</t>
  </si>
  <si>
    <t>СОРЕВНОВАНИЯ ПО СПОРТИВНОМУ ОРИЕНТИРОВАНИЮ</t>
  </si>
  <si>
    <t>Нокаут-спринт</t>
  </si>
  <si>
    <t>Рогейн</t>
  </si>
  <si>
    <t>ММ</t>
  </si>
  <si>
    <t>ЖЖ</t>
  </si>
  <si>
    <t>МЖ</t>
  </si>
  <si>
    <t>Главный судья _________________Симухин М.Л.</t>
  </si>
  <si>
    <t>Молния</t>
  </si>
  <si>
    <t>ИСТОК</t>
  </si>
  <si>
    <t>Сибирь</t>
  </si>
  <si>
    <t>Байкал-Ориент</t>
  </si>
  <si>
    <t>ЭКШН</t>
  </si>
  <si>
    <t>КЛОС</t>
  </si>
  <si>
    <t>Бегущие от медведя</t>
  </si>
  <si>
    <t>BaikalTrailRunning</t>
  </si>
  <si>
    <t>М40</t>
  </si>
  <si>
    <t>Ж40</t>
  </si>
  <si>
    <t>Мы тут ради шашлыка</t>
  </si>
  <si>
    <t>Красная Maserati</t>
  </si>
  <si>
    <t>III КУБОК КЛУБОВ ИРКУТСКОЙ ОБЛАСТИ</t>
  </si>
  <si>
    <t>Водный лабиринт</t>
  </si>
  <si>
    <t>Кубок РЖД кросс-классика</t>
  </si>
  <si>
    <t>Байкальский гром</t>
  </si>
  <si>
    <t>Лицей 36</t>
  </si>
  <si>
    <t>5 верст Остров Юность</t>
  </si>
  <si>
    <t>Баргузин-Азимут</t>
  </si>
  <si>
    <t>2023 г.</t>
  </si>
  <si>
    <t>Главный секретарь _____________Холомянская М.М.</t>
  </si>
  <si>
    <t>Мемориал Победы Классика-общий старт</t>
  </si>
  <si>
    <t>Ночной спринт-общий старт</t>
  </si>
  <si>
    <t>Очки</t>
  </si>
  <si>
    <t>Результаты по итогам этапа</t>
  </si>
  <si>
    <t>I</t>
  </si>
  <si>
    <t>II</t>
  </si>
  <si>
    <t>III</t>
  </si>
  <si>
    <t>V</t>
  </si>
  <si>
    <t>IV</t>
  </si>
  <si>
    <t>VI</t>
  </si>
  <si>
    <t>VII</t>
  </si>
  <si>
    <t>VIII</t>
  </si>
  <si>
    <t>IX</t>
  </si>
  <si>
    <t>X</t>
  </si>
  <si>
    <t>XI</t>
  </si>
  <si>
    <t>XII</t>
  </si>
  <si>
    <t>XIII</t>
  </si>
  <si>
    <t>Ж-40, 12 КП, 2.700 м</t>
  </si>
  <si>
    <t>№п/п</t>
  </si>
  <si>
    <t>Фамилия, имя</t>
  </si>
  <si>
    <t>Караваева Виктория</t>
  </si>
  <si>
    <t>Кокунина Татьяна</t>
  </si>
  <si>
    <t>Букина Елена</t>
  </si>
  <si>
    <t>Быкова Галина</t>
  </si>
  <si>
    <t>Сафронова Елена</t>
  </si>
  <si>
    <t>Токарева Татьяна</t>
  </si>
  <si>
    <t>Латышева Юлия</t>
  </si>
  <si>
    <t>Кострюкова Светлана</t>
  </si>
  <si>
    <t>Казанцева Ирина</t>
  </si>
  <si>
    <t>ЖЭ, 12 КП, 3.000 м</t>
  </si>
  <si>
    <t>Семилет Наталья</t>
  </si>
  <si>
    <t>Еремина Варвара</t>
  </si>
  <si>
    <t>в/к</t>
  </si>
  <si>
    <t>Нижегородцева Екатерина</t>
  </si>
  <si>
    <t>Михайлова Екатерина</t>
  </si>
  <si>
    <t>Арель Любовь</t>
  </si>
  <si>
    <t>Теплоухова Надежда</t>
  </si>
  <si>
    <t>Орлова Екатерина</t>
  </si>
  <si>
    <t>Калинина Анастасия</t>
  </si>
  <si>
    <t>Хайрутдинова Ольга</t>
  </si>
  <si>
    <t>Нестерова Валерия</t>
  </si>
  <si>
    <t>Четверикова Марина</t>
  </si>
  <si>
    <t>Латышева Ксения</t>
  </si>
  <si>
    <t>Усова Екатерина</t>
  </si>
  <si>
    <t>М-40, 12 КП, 3.100 м</t>
  </si>
  <si>
    <t>Токарев Александр</t>
  </si>
  <si>
    <t>Симухин Михаил</t>
  </si>
  <si>
    <t>Журавлёв Николай</t>
  </si>
  <si>
    <t>Лебедев Дмитрий</t>
  </si>
  <si>
    <t>Калинин Роман</t>
  </si>
  <si>
    <t>Власов Евгений</t>
  </si>
  <si>
    <t>МЭ, 15 КП, 4.200 м</t>
  </si>
  <si>
    <t>Рупасов Вадим</t>
  </si>
  <si>
    <t>Юшин Дмитрий</t>
  </si>
  <si>
    <t>Сковородин Иван</t>
  </si>
  <si>
    <t>Очиров Кирилл</t>
  </si>
  <si>
    <t>Разаренов Илья</t>
  </si>
  <si>
    <t>Елисеев Денис</t>
  </si>
  <si>
    <t>Кивнюк Роман</t>
  </si>
  <si>
    <t>Ломакин Андрей</t>
  </si>
  <si>
    <t>Горбунов Владимир</t>
  </si>
  <si>
    <t>Дубровин Сергей</t>
  </si>
  <si>
    <t>Гилев Андрей</t>
  </si>
  <si>
    <t>Жданов Егор</t>
  </si>
  <si>
    <t>Якубов Александр</t>
  </si>
  <si>
    <t>Никишин Дмитрий</t>
  </si>
  <si>
    <t>Лесов Влад</t>
  </si>
  <si>
    <t>Цуриков Дмитрий</t>
  </si>
  <si>
    <t>Ситников Сергей</t>
  </si>
  <si>
    <t>Борщев Сергей</t>
  </si>
  <si>
    <t>Паньков Алексей</t>
  </si>
  <si>
    <t>Сударев Василий</t>
  </si>
  <si>
    <t>Теплоухов Антон</t>
  </si>
  <si>
    <t>Чекмарев Артем</t>
  </si>
  <si>
    <t>Архинчеев Антон</t>
  </si>
  <si>
    <t>Лесков Александр</t>
  </si>
  <si>
    <t>Засухин Филипп</t>
  </si>
  <si>
    <t>Кривошеев Павел</t>
  </si>
  <si>
    <t>Коллектив</t>
  </si>
  <si>
    <t>Квал</t>
  </si>
  <si>
    <t>Номер</t>
  </si>
  <si>
    <t>ГР</t>
  </si>
  <si>
    <t>Результат</t>
  </si>
  <si>
    <t>Отставан</t>
  </si>
  <si>
    <t>+00:00</t>
  </si>
  <si>
    <t>+04:40</t>
  </si>
  <si>
    <t>Молния 75</t>
  </si>
  <si>
    <t>+08:14</t>
  </si>
  <si>
    <t>+11:17</t>
  </si>
  <si>
    <t>+19:01</t>
  </si>
  <si>
    <t>+22:05</t>
  </si>
  <si>
    <t>Иркутск, лично</t>
  </si>
  <si>
    <t>+42:17</t>
  </si>
  <si>
    <t>+42:19</t>
  </si>
  <si>
    <t>КМС</t>
  </si>
  <si>
    <t>ИСТОК, Хомутово</t>
  </si>
  <si>
    <t>+07:08</t>
  </si>
  <si>
    <t>+11:06</t>
  </si>
  <si>
    <t>+12:40</t>
  </si>
  <si>
    <t>+29:00</t>
  </si>
  <si>
    <t>+29:49</t>
  </si>
  <si>
    <t>+39:15</t>
  </si>
  <si>
    <t>+39:19</t>
  </si>
  <si>
    <t>непр. отм</t>
  </si>
  <si>
    <t>5 Верст Остров Юност</t>
  </si>
  <si>
    <t>СОШЕЛ</t>
  </si>
  <si>
    <t>+01:31</t>
  </si>
  <si>
    <t>+06:53</t>
  </si>
  <si>
    <t>+51:30</t>
  </si>
  <si>
    <t>+01:24:47</t>
  </si>
  <si>
    <t>МС</t>
  </si>
  <si>
    <t>+00:38</t>
  </si>
  <si>
    <t>+01:21</t>
  </si>
  <si>
    <t>Иркутский Политех</t>
  </si>
  <si>
    <t>+03:18</t>
  </si>
  <si>
    <t>+10:17</t>
  </si>
  <si>
    <t>+10:46</t>
  </si>
  <si>
    <t>+11:26</t>
  </si>
  <si>
    <t>+11:55</t>
  </si>
  <si>
    <t>+11:56</t>
  </si>
  <si>
    <t>+12:19</t>
  </si>
  <si>
    <t>+12:22</t>
  </si>
  <si>
    <t>+13:02</t>
  </si>
  <si>
    <t>+30:16</t>
  </si>
  <si>
    <t>+31:54</t>
  </si>
  <si>
    <t>+31:55</t>
  </si>
  <si>
    <t>+56:31</t>
  </si>
  <si>
    <t>+57:06</t>
  </si>
  <si>
    <t>-</t>
  </si>
  <si>
    <t>5 Верст Остров Юность</t>
  </si>
  <si>
    <t>ПРОТОКОЛ КОМАНДНЫХ РЕЗУЛЬТАТОВ НОЧНОГО СПРИНТА</t>
  </si>
  <si>
    <t>оз.Юннатка</t>
  </si>
  <si>
    <t>СОШ №23</t>
  </si>
  <si>
    <t>ПРОТОКОЛ КОМАНДНЫХ РЕЗУЛЬТАТОВ МЕМОРИАЛА ПОБЕДЫ</t>
  </si>
  <si>
    <t>ПРОТОКОЛ РЕЗУЛЬТАТОВ</t>
  </si>
  <si>
    <t>Кросс-спринт-общий старт, номер-код 0830091811Я</t>
  </si>
  <si>
    <t>Мужчины 40 лет и старше, 23 КП, 3,8 км</t>
  </si>
  <si>
    <t>Контрольное время: 60 мин</t>
  </si>
  <si>
    <t>Разряд</t>
  </si>
  <si>
    <t>Лоншаков Владимир</t>
  </si>
  <si>
    <t>Чеботарев Константин</t>
  </si>
  <si>
    <t>Майер Дмитрий</t>
  </si>
  <si>
    <t>Усов Александр</t>
  </si>
  <si>
    <t>Уколов Андрей</t>
  </si>
  <si>
    <t>Женщины 40 лет и старше, 20 КП, 3,3 км</t>
  </si>
  <si>
    <t>Бутько Екатерина</t>
  </si>
  <si>
    <t>Чернигова Наталья</t>
  </si>
  <si>
    <t>Никулина Елена</t>
  </si>
  <si>
    <t>Сибирякова Оксана</t>
  </si>
  <si>
    <t>Лебедева Екатерина</t>
  </si>
  <si>
    <t>Глуховцова Анна</t>
  </si>
  <si>
    <t>Пенская Светлана</t>
  </si>
  <si>
    <t>Маллуева Екатерина</t>
  </si>
  <si>
    <t>Новоселова Елизавета</t>
  </si>
  <si>
    <t>Борисова Елена</t>
  </si>
  <si>
    <t>п.3.13.12.2</t>
  </si>
  <si>
    <t>Рахматуллина Анастасия</t>
  </si>
  <si>
    <t>Адреналин</t>
  </si>
  <si>
    <t>Мужчины, 27 КП, 4,1 км</t>
  </si>
  <si>
    <t>Сергеев Виталий</t>
  </si>
  <si>
    <t>Бурцев Никита</t>
  </si>
  <si>
    <t>Семилет Андрей</t>
  </si>
  <si>
    <t>Киселев Максим</t>
  </si>
  <si>
    <t>Самойлов Олег</t>
  </si>
  <si>
    <t>Высотин Вадим</t>
  </si>
  <si>
    <t>Кашпаров Дмитрий</t>
  </si>
  <si>
    <t>Базалей Максим</t>
  </si>
  <si>
    <t>Кузьмин Михаил</t>
  </si>
  <si>
    <t>Токаревский Алексей</t>
  </si>
  <si>
    <t>Рожков Алексей</t>
  </si>
  <si>
    <t>Брежнев Константин</t>
  </si>
  <si>
    <t>Зарубин Антон</t>
  </si>
  <si>
    <t>Тутолмин Иван</t>
  </si>
  <si>
    <t>ИГМУ</t>
  </si>
  <si>
    <t>Антропов Алексей</t>
  </si>
  <si>
    <t>Борисов Денис</t>
  </si>
  <si>
    <t>Батурин Михаил</t>
  </si>
  <si>
    <t>ИрГУПС</t>
  </si>
  <si>
    <t>Пантюхин Артем</t>
  </si>
  <si>
    <t>Михалёв Семён</t>
  </si>
  <si>
    <t>Женщины, 23 КП, 3,8 км</t>
  </si>
  <si>
    <t>Холомянская Мария</t>
  </si>
  <si>
    <t>Лукашева Екатерина</t>
  </si>
  <si>
    <t>Кокоурова Ольга</t>
  </si>
  <si>
    <t>Аксаментова Мария</t>
  </si>
  <si>
    <t>о. Юность</t>
  </si>
  <si>
    <t>Глызина Ольга</t>
  </si>
  <si>
    <t>Ситникова Анастасия</t>
  </si>
  <si>
    <t>Апханова Агиза</t>
  </si>
  <si>
    <t>непр.отм.</t>
  </si>
  <si>
    <t>Ж-40, 14 КП, 0.100 м</t>
  </si>
  <si>
    <t>М-40, 14 КП, 0.100 м</t>
  </si>
  <si>
    <t>Елисеева Александра</t>
  </si>
  <si>
    <t>Иванова Вероника</t>
  </si>
  <si>
    <t>Сенченко Юлия</t>
  </si>
  <si>
    <t>Шункова Валентина</t>
  </si>
  <si>
    <t>Павлов Андрей</t>
  </si>
  <si>
    <t>ПРОТОКОЛ КОМАНДНЫХ РЕЗУЛЬТАТОВ ВОДНОГО ЛАБИРИНТА</t>
  </si>
  <si>
    <t>Ориентирование по памяти</t>
  </si>
  <si>
    <t>XIV</t>
  </si>
  <si>
    <t>Ж, 16 КП, 3.000 м</t>
  </si>
  <si>
    <t>Ж40, 15 КП, 2.200 м</t>
  </si>
  <si>
    <t>М, 17 КП, 3.500 м</t>
  </si>
  <si>
    <t>М40, 16 КП, 3.100 м</t>
  </si>
  <si>
    <t>Павлова Наталья</t>
  </si>
  <si>
    <t>Сибиряков Михаил</t>
  </si>
  <si>
    <t>Цветков Сергей</t>
  </si>
  <si>
    <t>Зыгбеев Биликто</t>
  </si>
  <si>
    <t>мкр.Университетский</t>
  </si>
  <si>
    <t>ПРОТОКОЛ КОМАНДНЫХ РЕЗУЛЬТАТОВ ОРИЕНТИРОВАНИЯ ПО ПАМЯТИ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</si>
</sst>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4"/>
      <color theme="1"/>
      <name val="Arial Cyr"/>
      <charset val="204"/>
    </font>
    <font>
      <sz val="14"/>
      <color theme="1"/>
      <name val="Arial Cyt"/>
      <charset val="204"/>
    </font>
    <font>
      <b/>
      <sz val="14"/>
      <name val="Arial Cyr"/>
      <charset val="204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 Unicode MS"/>
    </font>
    <font>
      <b/>
      <u/>
      <sz val="10"/>
      <color rgb="FF000000"/>
      <name val="Arial Unicode MS"/>
    </font>
  </fonts>
  <fills count="31">
    <fill>
      <patternFill patternType="none"/>
    </fill>
    <fill>
      <patternFill patternType="gray125"/>
    </fill>
    <fill>
      <patternFill patternType="solid">
        <fgColor rgb="FFC173E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7E1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1F56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83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5D5D"/>
        <bgColor indexed="64"/>
      </patternFill>
    </fill>
    <fill>
      <patternFill patternType="solid">
        <fgColor rgb="FFB765F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EC196"/>
        <bgColor indexed="64"/>
      </patternFill>
    </fill>
    <fill>
      <patternFill patternType="solid">
        <fgColor rgb="FF7AFAEB"/>
        <bgColor indexed="64"/>
      </patternFill>
    </fill>
    <fill>
      <patternFill patternType="solid">
        <fgColor rgb="FF99EB67"/>
        <bgColor indexed="64"/>
      </patternFill>
    </fill>
    <fill>
      <patternFill patternType="solid">
        <fgColor rgb="FFFACA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CFAF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4F4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2">
    <xf numFmtId="0" fontId="0" fillId="0" borderId="0" xfId="0"/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21" fontId="1" fillId="0" borderId="0" xfId="1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5" fillId="0" borderId="14" xfId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/>
    <xf numFmtId="0" fontId="5" fillId="0" borderId="29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20" xfId="0" applyFont="1" applyBorder="1"/>
    <xf numFmtId="0" fontId="5" fillId="0" borderId="20" xfId="1" applyFont="1" applyFill="1" applyBorder="1" applyAlignment="1">
      <alignment horizontal="left"/>
    </xf>
    <xf numFmtId="0" fontId="9" fillId="0" borderId="20" xfId="0" applyFont="1" applyBorder="1"/>
    <xf numFmtId="0" fontId="8" fillId="0" borderId="20" xfId="0" applyFont="1" applyFill="1" applyBorder="1"/>
    <xf numFmtId="0" fontId="8" fillId="0" borderId="21" xfId="0" applyFont="1" applyBorder="1"/>
    <xf numFmtId="0" fontId="5" fillId="0" borderId="26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0" fillId="0" borderId="0" xfId="0"/>
    <xf numFmtId="0" fontId="5" fillId="0" borderId="13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21" fontId="15" fillId="0" borderId="45" xfId="0" applyNumberFormat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2" borderId="10" xfId="0" applyFont="1" applyFill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1" fontId="5" fillId="2" borderId="4" xfId="1" applyNumberFormat="1" applyFont="1" applyFill="1" applyBorder="1" applyAlignment="1">
      <alignment horizontal="center"/>
    </xf>
    <xf numFmtId="0" fontId="5" fillId="2" borderId="48" xfId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1" fontId="5" fillId="3" borderId="3" xfId="1" applyNumberFormat="1" applyFont="1" applyFill="1" applyBorder="1" applyAlignment="1">
      <alignment horizontal="center"/>
    </xf>
    <xf numFmtId="0" fontId="8" fillId="3" borderId="10" xfId="0" applyFont="1" applyFill="1" applyBorder="1"/>
    <xf numFmtId="1" fontId="5" fillId="3" borderId="29" xfId="1" applyNumberFormat="1" applyFont="1" applyFill="1" applyBorder="1" applyAlignment="1">
      <alignment horizontal="center"/>
    </xf>
    <xf numFmtId="1" fontId="5" fillId="3" borderId="31" xfId="1" applyNumberFormat="1" applyFont="1" applyFill="1" applyBorder="1" applyAlignment="1">
      <alignment horizontal="center"/>
    </xf>
    <xf numFmtId="1" fontId="5" fillId="3" borderId="30" xfId="1" applyNumberFormat="1" applyFont="1" applyFill="1" applyBorder="1" applyAlignment="1">
      <alignment horizontal="center"/>
    </xf>
    <xf numFmtId="0" fontId="8" fillId="4" borderId="20" xfId="0" applyFont="1" applyFill="1" applyBorder="1"/>
    <xf numFmtId="1" fontId="5" fillId="4" borderId="1" xfId="1" applyNumberFormat="1" applyFont="1" applyFill="1" applyBorder="1" applyAlignment="1">
      <alignment horizontal="center"/>
    </xf>
    <xf numFmtId="1" fontId="5" fillId="4" borderId="2" xfId="1" applyNumberFormat="1" applyFont="1" applyFill="1" applyBorder="1" applyAlignment="1">
      <alignment horizontal="center"/>
    </xf>
    <xf numFmtId="1" fontId="5" fillId="4" borderId="25" xfId="1" applyNumberFormat="1" applyFont="1" applyFill="1" applyBorder="1" applyAlignment="1">
      <alignment horizontal="center"/>
    </xf>
    <xf numFmtId="1" fontId="5" fillId="4" borderId="3" xfId="1" applyNumberFormat="1" applyFont="1" applyFill="1" applyBorder="1" applyAlignment="1">
      <alignment horizontal="center"/>
    </xf>
    <xf numFmtId="0" fontId="8" fillId="5" borderId="20" xfId="0" applyFont="1" applyFill="1" applyBorder="1"/>
    <xf numFmtId="1" fontId="5" fillId="5" borderId="1" xfId="1" applyNumberFormat="1" applyFont="1" applyFill="1" applyBorder="1" applyAlignment="1">
      <alignment horizontal="center"/>
    </xf>
    <xf numFmtId="1" fontId="5" fillId="5" borderId="2" xfId="1" applyNumberFormat="1" applyFont="1" applyFill="1" applyBorder="1" applyAlignment="1">
      <alignment horizontal="center"/>
    </xf>
    <xf numFmtId="1" fontId="5" fillId="5" borderId="25" xfId="1" applyNumberFormat="1" applyFont="1" applyFill="1" applyBorder="1" applyAlignment="1">
      <alignment horizontal="center"/>
    </xf>
    <xf numFmtId="1" fontId="5" fillId="5" borderId="3" xfId="1" applyNumberFormat="1" applyFont="1" applyFill="1" applyBorder="1" applyAlignment="1">
      <alignment horizontal="center"/>
    </xf>
    <xf numFmtId="0" fontId="8" fillId="6" borderId="20" xfId="0" applyFont="1" applyFill="1" applyBorder="1"/>
    <xf numFmtId="1" fontId="5" fillId="6" borderId="1" xfId="1" applyNumberFormat="1" applyFont="1" applyFill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1" fontId="5" fillId="6" borderId="25" xfId="1" applyNumberFormat="1" applyFont="1" applyFill="1" applyBorder="1" applyAlignment="1">
      <alignment horizontal="center"/>
    </xf>
    <xf numFmtId="1" fontId="5" fillId="6" borderId="3" xfId="1" applyNumberFormat="1" applyFont="1" applyFill="1" applyBorder="1" applyAlignment="1">
      <alignment horizontal="center"/>
    </xf>
    <xf numFmtId="0" fontId="8" fillId="7" borderId="21" xfId="0" applyFont="1" applyFill="1" applyBorder="1"/>
    <xf numFmtId="1" fontId="5" fillId="7" borderId="6" xfId="1" applyNumberFormat="1" applyFont="1" applyFill="1" applyBorder="1" applyAlignment="1">
      <alignment horizontal="center"/>
    </xf>
    <xf numFmtId="1" fontId="5" fillId="7" borderId="7" xfId="1" applyNumberFormat="1" applyFont="1" applyFill="1" applyBorder="1" applyAlignment="1">
      <alignment horizontal="center"/>
    </xf>
    <xf numFmtId="1" fontId="5" fillId="7" borderId="26" xfId="1" applyNumberFormat="1" applyFont="1" applyFill="1" applyBorder="1" applyAlignment="1">
      <alignment horizontal="center"/>
    </xf>
    <xf numFmtId="1" fontId="5" fillId="7" borderId="8" xfId="1" applyNumberFormat="1" applyFont="1" applyFill="1" applyBorder="1" applyAlignment="1">
      <alignment horizontal="center"/>
    </xf>
    <xf numFmtId="0" fontId="5" fillId="8" borderId="20" xfId="1" applyFont="1" applyFill="1" applyBorder="1" applyAlignment="1">
      <alignment horizontal="left"/>
    </xf>
    <xf numFmtId="1" fontId="5" fillId="8" borderId="1" xfId="1" applyNumberFormat="1" applyFont="1" applyFill="1" applyBorder="1" applyAlignment="1">
      <alignment horizontal="center"/>
    </xf>
    <xf numFmtId="1" fontId="5" fillId="8" borderId="2" xfId="1" applyNumberFormat="1" applyFont="1" applyFill="1" applyBorder="1" applyAlignment="1">
      <alignment horizontal="center"/>
    </xf>
    <xf numFmtId="1" fontId="5" fillId="8" borderId="25" xfId="1" applyNumberFormat="1" applyFont="1" applyFill="1" applyBorder="1" applyAlignment="1">
      <alignment horizontal="center"/>
    </xf>
    <xf numFmtId="1" fontId="5" fillId="8" borderId="3" xfId="1" applyNumberFormat="1" applyFont="1" applyFill="1" applyBorder="1" applyAlignment="1">
      <alignment horizontal="center"/>
    </xf>
    <xf numFmtId="0" fontId="8" fillId="9" borderId="20" xfId="0" applyFont="1" applyFill="1" applyBorder="1"/>
    <xf numFmtId="1" fontId="5" fillId="9" borderId="1" xfId="1" applyNumberFormat="1" applyFont="1" applyFill="1" applyBorder="1" applyAlignment="1">
      <alignment horizontal="center"/>
    </xf>
    <xf numFmtId="1" fontId="5" fillId="9" borderId="2" xfId="1" applyNumberFormat="1" applyFont="1" applyFill="1" applyBorder="1" applyAlignment="1">
      <alignment horizontal="center"/>
    </xf>
    <xf numFmtId="1" fontId="5" fillId="9" borderId="25" xfId="1" applyNumberFormat="1" applyFont="1" applyFill="1" applyBorder="1" applyAlignment="1">
      <alignment horizontal="center"/>
    </xf>
    <xf numFmtId="1" fontId="5" fillId="9" borderId="3" xfId="1" applyNumberFormat="1" applyFont="1" applyFill="1" applyBorder="1" applyAlignment="1">
      <alignment horizontal="center"/>
    </xf>
    <xf numFmtId="0" fontId="8" fillId="10" borderId="20" xfId="0" applyFont="1" applyFill="1" applyBorder="1"/>
    <xf numFmtId="1" fontId="5" fillId="10" borderId="1" xfId="1" applyNumberFormat="1" applyFont="1" applyFill="1" applyBorder="1" applyAlignment="1">
      <alignment horizontal="center"/>
    </xf>
    <xf numFmtId="1" fontId="5" fillId="10" borderId="2" xfId="1" applyNumberFormat="1" applyFont="1" applyFill="1" applyBorder="1" applyAlignment="1">
      <alignment horizontal="center"/>
    </xf>
    <xf numFmtId="1" fontId="5" fillId="10" borderId="25" xfId="1" applyNumberFormat="1" applyFont="1" applyFill="1" applyBorder="1" applyAlignment="1">
      <alignment horizontal="center"/>
    </xf>
    <xf numFmtId="1" fontId="5" fillId="10" borderId="3" xfId="1" applyNumberFormat="1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43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/>
    </xf>
    <xf numFmtId="0" fontId="17" fillId="9" borderId="43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6" fillId="8" borderId="45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7" fillId="10" borderId="43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1" fontId="1" fillId="0" borderId="0" xfId="1" applyNumberFormat="1" applyFont="1" applyAlignment="1">
      <alignment horizontal="center" vertical="center"/>
    </xf>
    <xf numFmtId="0" fontId="5" fillId="3" borderId="29" xfId="1" applyFont="1" applyFill="1" applyBorder="1" applyAlignment="1">
      <alignment horizontal="center"/>
    </xf>
    <xf numFmtId="0" fontId="5" fillId="3" borderId="31" xfId="1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/>
    </xf>
    <xf numFmtId="1" fontId="5" fillId="3" borderId="18" xfId="1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8" fillId="12" borderId="20" xfId="0" applyFont="1" applyFill="1" applyBorder="1"/>
    <xf numFmtId="0" fontId="5" fillId="12" borderId="1" xfId="0" applyFont="1" applyFill="1" applyBorder="1" applyAlignment="1">
      <alignment horizontal="center"/>
    </xf>
    <xf numFmtId="1" fontId="5" fillId="12" borderId="2" xfId="1" applyNumberFormat="1" applyFont="1" applyFill="1" applyBorder="1" applyAlignment="1">
      <alignment horizontal="center"/>
    </xf>
    <xf numFmtId="1" fontId="5" fillId="12" borderId="25" xfId="1" applyNumberFormat="1" applyFont="1" applyFill="1" applyBorder="1" applyAlignment="1">
      <alignment horizontal="center"/>
    </xf>
    <xf numFmtId="1" fontId="5" fillId="12" borderId="12" xfId="1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8" fillId="13" borderId="20" xfId="0" applyFont="1" applyFill="1" applyBorder="1"/>
    <xf numFmtId="0" fontId="5" fillId="13" borderId="1" xfId="1" applyFont="1" applyFill="1" applyBorder="1" applyAlignment="1">
      <alignment horizontal="center"/>
    </xf>
    <xf numFmtId="1" fontId="5" fillId="13" borderId="2" xfId="1" applyNumberFormat="1" applyFont="1" applyFill="1" applyBorder="1" applyAlignment="1">
      <alignment horizontal="center"/>
    </xf>
    <xf numFmtId="1" fontId="5" fillId="13" borderId="25" xfId="1" applyNumberFormat="1" applyFont="1" applyFill="1" applyBorder="1" applyAlignment="1">
      <alignment horizontal="center"/>
    </xf>
    <xf numFmtId="1" fontId="5" fillId="13" borderId="12" xfId="1" applyNumberFormat="1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 vertical="center"/>
    </xf>
    <xf numFmtId="0" fontId="8" fillId="14" borderId="20" xfId="0" applyFont="1" applyFill="1" applyBorder="1"/>
    <xf numFmtId="0" fontId="5" fillId="14" borderId="1" xfId="1" applyFont="1" applyFill="1" applyBorder="1" applyAlignment="1">
      <alignment horizontal="center"/>
    </xf>
    <xf numFmtId="1" fontId="5" fillId="14" borderId="2" xfId="1" applyNumberFormat="1" applyFont="1" applyFill="1" applyBorder="1" applyAlignment="1">
      <alignment horizontal="center"/>
    </xf>
    <xf numFmtId="0" fontId="7" fillId="14" borderId="2" xfId="0" applyFont="1" applyFill="1" applyBorder="1"/>
    <xf numFmtId="1" fontId="5" fillId="14" borderId="25" xfId="1" applyNumberFormat="1" applyFont="1" applyFill="1" applyBorder="1" applyAlignment="1">
      <alignment horizontal="center"/>
    </xf>
    <xf numFmtId="1" fontId="5" fillId="14" borderId="12" xfId="1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5" fillId="15" borderId="20" xfId="1" applyFont="1" applyFill="1" applyBorder="1" applyAlignment="1">
      <alignment horizontal="left"/>
    </xf>
    <xf numFmtId="0" fontId="5" fillId="15" borderId="1" xfId="1" applyFont="1" applyFill="1" applyBorder="1" applyAlignment="1">
      <alignment horizontal="center"/>
    </xf>
    <xf numFmtId="1" fontId="5" fillId="15" borderId="2" xfId="1" applyNumberFormat="1" applyFont="1" applyFill="1" applyBorder="1" applyAlignment="1">
      <alignment horizontal="center"/>
    </xf>
    <xf numFmtId="1" fontId="5" fillId="15" borderId="25" xfId="1" applyNumberFormat="1" applyFont="1" applyFill="1" applyBorder="1" applyAlignment="1">
      <alignment horizontal="center"/>
    </xf>
    <xf numFmtId="1" fontId="5" fillId="15" borderId="12" xfId="1" applyNumberFormat="1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 vertical="center"/>
    </xf>
    <xf numFmtId="0" fontId="8" fillId="16" borderId="20" xfId="0" applyFont="1" applyFill="1" applyBorder="1"/>
    <xf numFmtId="0" fontId="5" fillId="16" borderId="1" xfId="1" applyFont="1" applyFill="1" applyBorder="1" applyAlignment="1">
      <alignment horizontal="center"/>
    </xf>
    <xf numFmtId="1" fontId="5" fillId="16" borderId="2" xfId="1" applyNumberFormat="1" applyFont="1" applyFill="1" applyBorder="1" applyAlignment="1">
      <alignment horizontal="center"/>
    </xf>
    <xf numFmtId="1" fontId="5" fillId="16" borderId="25" xfId="1" applyNumberFormat="1" applyFont="1" applyFill="1" applyBorder="1" applyAlignment="1">
      <alignment horizontal="center"/>
    </xf>
    <xf numFmtId="1" fontId="5" fillId="16" borderId="12" xfId="1" applyNumberFormat="1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 vertical="center"/>
    </xf>
    <xf numFmtId="0" fontId="9" fillId="17" borderId="20" xfId="0" applyFont="1" applyFill="1" applyBorder="1"/>
    <xf numFmtId="0" fontId="5" fillId="17" borderId="1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17" borderId="25" xfId="0" applyFont="1" applyFill="1" applyBorder="1" applyAlignment="1">
      <alignment horizontal="center"/>
    </xf>
    <xf numFmtId="1" fontId="5" fillId="17" borderId="12" xfId="1" applyNumberFormat="1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 vertical="center"/>
    </xf>
    <xf numFmtId="0" fontId="8" fillId="18" borderId="20" xfId="0" applyFont="1" applyFill="1" applyBorder="1"/>
    <xf numFmtId="0" fontId="5" fillId="18" borderId="1" xfId="1" applyFont="1" applyFill="1" applyBorder="1" applyAlignment="1">
      <alignment horizontal="center"/>
    </xf>
    <xf numFmtId="1" fontId="5" fillId="18" borderId="2" xfId="1" applyNumberFormat="1" applyFont="1" applyFill="1" applyBorder="1" applyAlignment="1">
      <alignment horizontal="center"/>
    </xf>
    <xf numFmtId="1" fontId="5" fillId="18" borderId="25" xfId="1" applyNumberFormat="1" applyFont="1" applyFill="1" applyBorder="1" applyAlignment="1">
      <alignment horizontal="center"/>
    </xf>
    <xf numFmtId="1" fontId="5" fillId="18" borderId="12" xfId="1" applyNumberFormat="1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 vertical="center"/>
    </xf>
    <xf numFmtId="0" fontId="8" fillId="7" borderId="20" xfId="0" applyFont="1" applyFill="1" applyBorder="1"/>
    <xf numFmtId="0" fontId="5" fillId="7" borderId="1" xfId="1" applyFont="1" applyFill="1" applyBorder="1" applyAlignment="1">
      <alignment horizontal="center"/>
    </xf>
    <xf numFmtId="1" fontId="5" fillId="7" borderId="2" xfId="1" applyNumberFormat="1" applyFont="1" applyFill="1" applyBorder="1" applyAlignment="1">
      <alignment horizontal="center"/>
    </xf>
    <xf numFmtId="1" fontId="5" fillId="7" borderId="25" xfId="1" applyNumberFormat="1" applyFont="1" applyFill="1" applyBorder="1" applyAlignment="1">
      <alignment horizontal="center"/>
    </xf>
    <xf numFmtId="1" fontId="5" fillId="7" borderId="12" xfId="1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/>
    </xf>
    <xf numFmtId="0" fontId="8" fillId="19" borderId="20" xfId="0" applyFont="1" applyFill="1" applyBorder="1"/>
    <xf numFmtId="0" fontId="5" fillId="19" borderId="1" xfId="1" applyFont="1" applyFill="1" applyBorder="1" applyAlignment="1">
      <alignment horizontal="center"/>
    </xf>
    <xf numFmtId="1" fontId="5" fillId="19" borderId="2" xfId="1" applyNumberFormat="1" applyFont="1" applyFill="1" applyBorder="1" applyAlignment="1">
      <alignment horizontal="center"/>
    </xf>
    <xf numFmtId="1" fontId="5" fillId="19" borderId="25" xfId="1" applyNumberFormat="1" applyFont="1" applyFill="1" applyBorder="1" applyAlignment="1">
      <alignment horizontal="center"/>
    </xf>
    <xf numFmtId="1" fontId="5" fillId="19" borderId="12" xfId="1" applyNumberFormat="1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 vertical="center"/>
    </xf>
    <xf numFmtId="0" fontId="8" fillId="20" borderId="20" xfId="0" applyFont="1" applyFill="1" applyBorder="1"/>
    <xf numFmtId="0" fontId="5" fillId="20" borderId="1" xfId="0" applyFont="1" applyFill="1" applyBorder="1" applyAlignment="1">
      <alignment horizontal="center"/>
    </xf>
    <xf numFmtId="0" fontId="5" fillId="20" borderId="2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" fontId="5" fillId="20" borderId="12" xfId="1" applyNumberFormat="1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 vertical="center"/>
    </xf>
    <xf numFmtId="0" fontId="8" fillId="21" borderId="20" xfId="0" applyFont="1" applyFill="1" applyBorder="1"/>
    <xf numFmtId="0" fontId="5" fillId="21" borderId="1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5" fillId="21" borderId="25" xfId="0" applyFont="1" applyFill="1" applyBorder="1" applyAlignment="1">
      <alignment horizontal="center"/>
    </xf>
    <xf numFmtId="1" fontId="5" fillId="21" borderId="12" xfId="1" applyNumberFormat="1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 vertical="center"/>
    </xf>
    <xf numFmtId="0" fontId="8" fillId="22" borderId="20" xfId="0" applyFont="1" applyFill="1" applyBorder="1"/>
    <xf numFmtId="1" fontId="5" fillId="22" borderId="1" xfId="1" applyNumberFormat="1" applyFont="1" applyFill="1" applyBorder="1" applyAlignment="1">
      <alignment horizontal="center"/>
    </xf>
    <xf numFmtId="0" fontId="8" fillId="22" borderId="2" xfId="0" applyFont="1" applyFill="1" applyBorder="1" applyAlignment="1">
      <alignment horizontal="center"/>
    </xf>
    <xf numFmtId="1" fontId="5" fillId="22" borderId="2" xfId="1" applyNumberFormat="1" applyFont="1" applyFill="1" applyBorder="1" applyAlignment="1">
      <alignment horizontal="center"/>
    </xf>
    <xf numFmtId="1" fontId="5" fillId="22" borderId="25" xfId="1" applyNumberFormat="1" applyFont="1" applyFill="1" applyBorder="1" applyAlignment="1">
      <alignment horizontal="center"/>
    </xf>
    <xf numFmtId="1" fontId="5" fillId="22" borderId="12" xfId="1" applyNumberFormat="1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/>
    </xf>
    <xf numFmtId="0" fontId="8" fillId="23" borderId="21" xfId="0" applyFont="1" applyFill="1" applyBorder="1"/>
    <xf numFmtId="0" fontId="5" fillId="23" borderId="6" xfId="1" applyFont="1" applyFill="1" applyBorder="1" applyAlignment="1">
      <alignment horizontal="center"/>
    </xf>
    <xf numFmtId="1" fontId="5" fillId="23" borderId="7" xfId="1" applyNumberFormat="1" applyFont="1" applyFill="1" applyBorder="1" applyAlignment="1">
      <alignment horizontal="center"/>
    </xf>
    <xf numFmtId="1" fontId="5" fillId="23" borderId="26" xfId="1" applyNumberFormat="1" applyFont="1" applyFill="1" applyBorder="1" applyAlignment="1">
      <alignment horizontal="center"/>
    </xf>
    <xf numFmtId="1" fontId="5" fillId="23" borderId="22" xfId="1" applyNumberFormat="1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top"/>
    </xf>
    <xf numFmtId="0" fontId="14" fillId="0" borderId="39" xfId="0" applyFont="1" applyBorder="1"/>
    <xf numFmtId="0" fontId="14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 wrapText="1"/>
    </xf>
    <xf numFmtId="0" fontId="15" fillId="12" borderId="43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/>
    </xf>
    <xf numFmtId="0" fontId="16" fillId="21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1" fontId="15" fillId="0" borderId="9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 wrapText="1"/>
    </xf>
    <xf numFmtId="0" fontId="15" fillId="20" borderId="43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 wrapText="1"/>
    </xf>
    <xf numFmtId="0" fontId="15" fillId="16" borderId="43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5" fillId="0" borderId="16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5" fillId="17" borderId="17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 wrapText="1"/>
    </xf>
    <xf numFmtId="0" fontId="15" fillId="15" borderId="43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6" fillId="23" borderId="0" xfId="0" applyFont="1" applyFill="1" applyBorder="1" applyAlignment="1">
      <alignment horizontal="center" vertical="center" wrapText="1"/>
    </xf>
    <xf numFmtId="0" fontId="15" fillId="23" borderId="43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left" vertical="center" wrapText="1"/>
    </xf>
    <xf numFmtId="0" fontId="16" fillId="18" borderId="9" xfId="0" applyFont="1" applyFill="1" applyBorder="1" applyAlignment="1">
      <alignment horizontal="center" vertical="center" wrapText="1"/>
    </xf>
    <xf numFmtId="0" fontId="15" fillId="18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21" fontId="15" fillId="0" borderId="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21" fontId="15" fillId="0" borderId="31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24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21" fontId="15" fillId="0" borderId="7" xfId="0" applyNumberFormat="1" applyFont="1" applyBorder="1" applyAlignment="1">
      <alignment horizontal="center" vertical="center" wrapText="1"/>
    </xf>
    <xf numFmtId="0" fontId="14" fillId="24" borderId="8" xfId="0" applyFont="1" applyFill="1" applyBorder="1" applyAlignment="1">
      <alignment horizontal="center" vertical="center"/>
    </xf>
    <xf numFmtId="0" fontId="17" fillId="24" borderId="3" xfId="0" applyFont="1" applyFill="1" applyBorder="1" applyAlignment="1">
      <alignment horizontal="center" vertical="center"/>
    </xf>
    <xf numFmtId="0" fontId="17" fillId="24" borderId="8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6" fillId="2" borderId="31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6" fillId="25" borderId="2" xfId="0" applyFont="1" applyFill="1" applyBorder="1" applyAlignment="1">
      <alignment horizontal="center" vertical="center" wrapText="1"/>
    </xf>
    <xf numFmtId="0" fontId="16" fillId="26" borderId="2" xfId="0" applyFont="1" applyFill="1" applyBorder="1" applyAlignment="1">
      <alignment horizontal="center" vertical="center" wrapText="1"/>
    </xf>
    <xf numFmtId="0" fontId="17" fillId="26" borderId="3" xfId="0" applyFont="1" applyFill="1" applyBorder="1" applyAlignment="1">
      <alignment horizontal="center" vertical="center"/>
    </xf>
    <xf numFmtId="0" fontId="17" fillId="25" borderId="3" xfId="0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/>
    </xf>
    <xf numFmtId="1" fontId="5" fillId="27" borderId="2" xfId="1" applyNumberFormat="1" applyFont="1" applyFill="1" applyBorder="1" applyAlignment="1">
      <alignment horizontal="center"/>
    </xf>
    <xf numFmtId="1" fontId="5" fillId="27" borderId="3" xfId="1" applyNumberFormat="1" applyFont="1" applyFill="1" applyBorder="1" applyAlignment="1">
      <alignment horizontal="center"/>
    </xf>
    <xf numFmtId="0" fontId="16" fillId="27" borderId="2" xfId="0" applyFont="1" applyFill="1" applyBorder="1" applyAlignment="1">
      <alignment horizontal="center" vertical="center" wrapText="1"/>
    </xf>
    <xf numFmtId="0" fontId="17" fillId="27" borderId="3" xfId="0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/>
    </xf>
    <xf numFmtId="1" fontId="5" fillId="26" borderId="2" xfId="1" applyNumberFormat="1" applyFont="1" applyFill="1" applyBorder="1" applyAlignment="1">
      <alignment horizontal="center"/>
    </xf>
    <xf numFmtId="1" fontId="5" fillId="26" borderId="3" xfId="1" applyNumberFormat="1" applyFont="1" applyFill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0" fontId="8" fillId="3" borderId="2" xfId="0" applyFont="1" applyFill="1" applyBorder="1"/>
    <xf numFmtId="0" fontId="8" fillId="10" borderId="2" xfId="0" applyFont="1" applyFill="1" applyBorder="1"/>
    <xf numFmtId="0" fontId="8" fillId="2" borderId="2" xfId="0" applyFont="1" applyFill="1" applyBorder="1"/>
    <xf numFmtId="0" fontId="8" fillId="4" borderId="2" xfId="0" applyFont="1" applyFill="1" applyBorder="1"/>
    <xf numFmtId="0" fontId="8" fillId="25" borderId="2" xfId="0" applyFont="1" applyFill="1" applyBorder="1"/>
    <xf numFmtId="1" fontId="5" fillId="25" borderId="2" xfId="1" applyNumberFormat="1" applyFont="1" applyFill="1" applyBorder="1" applyAlignment="1">
      <alignment horizontal="center"/>
    </xf>
    <xf numFmtId="0" fontId="8" fillId="27" borderId="2" xfId="0" applyFont="1" applyFill="1" applyBorder="1"/>
    <xf numFmtId="0" fontId="8" fillId="26" borderId="2" xfId="0" applyFont="1" applyFill="1" applyBorder="1"/>
    <xf numFmtId="1" fontId="5" fillId="25" borderId="3" xfId="1" applyNumberFormat="1" applyFont="1" applyFill="1" applyBorder="1" applyAlignment="1">
      <alignment horizontal="center"/>
    </xf>
    <xf numFmtId="0" fontId="5" fillId="8" borderId="7" xfId="1" applyFont="1" applyFill="1" applyBorder="1" applyAlignment="1">
      <alignment horizontal="left"/>
    </xf>
    <xf numFmtId="1" fontId="5" fillId="8" borderId="7" xfId="1" applyNumberFormat="1" applyFont="1" applyFill="1" applyBorder="1" applyAlignment="1">
      <alignment horizontal="center"/>
    </xf>
    <xf numFmtId="1" fontId="5" fillId="8" borderId="8" xfId="1" applyNumberFormat="1" applyFont="1" applyFill="1" applyBorder="1" applyAlignment="1">
      <alignment horizontal="center"/>
    </xf>
    <xf numFmtId="0" fontId="8" fillId="5" borderId="31" xfId="0" applyFont="1" applyFill="1" applyBorder="1"/>
    <xf numFmtId="1" fontId="5" fillId="5" borderId="31" xfId="1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25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1" fontId="5" fillId="0" borderId="35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53" xfId="1" applyNumberFormat="1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27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" fontId="5" fillId="0" borderId="31" xfId="1" applyNumberFormat="1" applyFont="1" applyFill="1" applyBorder="1" applyAlignment="1">
      <alignment horizontal="center" vertical="center"/>
    </xf>
    <xf numFmtId="1" fontId="5" fillId="0" borderId="30" xfId="1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1" fontId="5" fillId="0" borderId="26" xfId="1" applyNumberFormat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1" fontId="5" fillId="0" borderId="23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36" xfId="1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34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5" fillId="0" borderId="21" xfId="1" applyNumberFormat="1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6" fillId="13" borderId="45" xfId="0" applyFont="1" applyFill="1" applyBorder="1" applyAlignment="1">
      <alignment horizontal="center" vertical="center" wrapText="1"/>
    </xf>
    <xf numFmtId="0" fontId="15" fillId="13" borderId="44" xfId="0" applyFont="1" applyFill="1" applyBorder="1" applyAlignment="1">
      <alignment horizontal="center" vertical="center"/>
    </xf>
    <xf numFmtId="0" fontId="15" fillId="21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/>
    <xf numFmtId="0" fontId="5" fillId="0" borderId="1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1" fontId="14" fillId="0" borderId="0" xfId="0" applyNumberFormat="1" applyFont="1" applyAlignment="1">
      <alignment horizontal="center" vertical="center" wrapText="1"/>
    </xf>
    <xf numFmtId="0" fontId="17" fillId="0" borderId="40" xfId="0" applyFont="1" applyBorder="1" applyAlignment="1">
      <alignment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4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21" fontId="14" fillId="0" borderId="0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21" fontId="14" fillId="0" borderId="45" xfId="0" applyNumberFormat="1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4" fillId="28" borderId="0" xfId="0" applyFont="1" applyFill="1" applyBorder="1" applyAlignment="1">
      <alignment horizontal="center" vertical="center" wrapText="1"/>
    </xf>
    <xf numFmtId="0" fontId="14" fillId="29" borderId="0" xfId="0" applyFont="1" applyFill="1" applyBorder="1" applyAlignment="1">
      <alignment horizontal="center" vertical="center" wrapText="1"/>
    </xf>
    <xf numFmtId="0" fontId="17" fillId="29" borderId="0" xfId="0" applyFont="1" applyFill="1" applyBorder="1" applyAlignment="1">
      <alignment horizontal="center" vertical="center" wrapText="1"/>
    </xf>
    <xf numFmtId="0" fontId="14" fillId="29" borderId="45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29" borderId="43" xfId="0" applyFont="1" applyFill="1" applyBorder="1" applyAlignment="1">
      <alignment horizontal="center" vertical="center" wrapText="1"/>
    </xf>
    <xf numFmtId="0" fontId="8" fillId="9" borderId="2" xfId="0" applyFont="1" applyFill="1" applyBorder="1"/>
    <xf numFmtId="0" fontId="8" fillId="6" borderId="2" xfId="0" applyFont="1" applyFill="1" applyBorder="1"/>
    <xf numFmtId="0" fontId="0" fillId="0" borderId="0" xfId="0"/>
    <xf numFmtId="0" fontId="14" fillId="0" borderId="0" xfId="0" applyFont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5" fillId="30" borderId="7" xfId="1" applyFont="1" applyFill="1" applyBorder="1" applyAlignment="1">
      <alignment horizontal="left"/>
    </xf>
    <xf numFmtId="1" fontId="5" fillId="30" borderId="7" xfId="1" applyNumberFormat="1" applyFont="1" applyFill="1" applyBorder="1" applyAlignment="1">
      <alignment horizontal="center"/>
    </xf>
    <xf numFmtId="1" fontId="5" fillId="30" borderId="8" xfId="1" applyNumberFormat="1" applyFont="1" applyFill="1" applyBorder="1" applyAlignment="1">
      <alignment horizontal="center"/>
    </xf>
    <xf numFmtId="0" fontId="17" fillId="29" borderId="43" xfId="0" applyFont="1" applyFill="1" applyBorder="1" applyAlignment="1">
      <alignment horizontal="center"/>
    </xf>
    <xf numFmtId="0" fontId="17" fillId="7" borderId="43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7" fillId="28" borderId="43" xfId="0" applyFont="1" applyFill="1" applyBorder="1" applyAlignment="1">
      <alignment horizontal="center"/>
    </xf>
    <xf numFmtId="0" fontId="17" fillId="28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/>
    </xf>
    <xf numFmtId="0" fontId="17" fillId="30" borderId="0" xfId="0" applyFont="1" applyFill="1" applyBorder="1" applyAlignment="1">
      <alignment horizontal="center" vertical="center" wrapText="1"/>
    </xf>
    <xf numFmtId="0" fontId="17" fillId="30" borderId="43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 vertical="center" wrapText="1"/>
    </xf>
    <xf numFmtId="0" fontId="17" fillId="9" borderId="43" xfId="0" applyFont="1" applyFill="1" applyBorder="1" applyAlignment="1">
      <alignment horizontal="center"/>
    </xf>
    <xf numFmtId="0" fontId="14" fillId="8" borderId="45" xfId="0" applyFont="1" applyFill="1" applyBorder="1" applyAlignment="1">
      <alignment horizontal="center" vertical="center" wrapText="1"/>
    </xf>
    <xf numFmtId="0" fontId="14" fillId="29" borderId="44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4" fillId="29" borderId="43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9" borderId="4" xfId="1" applyFont="1" applyFill="1" applyBorder="1" applyAlignment="1">
      <alignment horizontal="center" vertical="center" wrapText="1"/>
    </xf>
    <xf numFmtId="0" fontId="5" fillId="29" borderId="5" xfId="1" applyFont="1" applyFill="1" applyBorder="1" applyAlignment="1">
      <alignment horizontal="center" vertical="center" wrapText="1"/>
    </xf>
    <xf numFmtId="0" fontId="5" fillId="29" borderId="24" xfId="1" applyFont="1" applyFill="1" applyBorder="1" applyAlignment="1">
      <alignment horizontal="center" vertical="center" wrapText="1"/>
    </xf>
    <xf numFmtId="0" fontId="5" fillId="29" borderId="1" xfId="1" applyFont="1" applyFill="1" applyBorder="1" applyAlignment="1">
      <alignment horizontal="center" vertical="center" wrapText="1"/>
    </xf>
    <xf numFmtId="0" fontId="5" fillId="29" borderId="2" xfId="1" applyFont="1" applyFill="1" applyBorder="1" applyAlignment="1">
      <alignment horizontal="center" vertical="center" wrapText="1"/>
    </xf>
    <xf numFmtId="0" fontId="5" fillId="29" borderId="25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5" fillId="10" borderId="16" xfId="1" applyFont="1" applyFill="1" applyBorder="1" applyAlignment="1">
      <alignment horizontal="center" vertical="center" wrapText="1"/>
    </xf>
    <xf numFmtId="0" fontId="5" fillId="10" borderId="9" xfId="1" applyFont="1" applyFill="1" applyBorder="1" applyAlignment="1">
      <alignment horizontal="center" vertical="center" wrapText="1"/>
    </xf>
    <xf numFmtId="0" fontId="5" fillId="10" borderId="17" xfId="1" applyFont="1" applyFill="1" applyBorder="1" applyAlignment="1">
      <alignment horizontal="center" vertical="center" wrapText="1"/>
    </xf>
    <xf numFmtId="0" fontId="5" fillId="10" borderId="18" xfId="1" applyFont="1" applyFill="1" applyBorder="1" applyAlignment="1">
      <alignment horizontal="center" vertical="center" wrapText="1"/>
    </xf>
    <xf numFmtId="0" fontId="5" fillId="10" borderId="10" xfId="1" applyFont="1" applyFill="1" applyBorder="1" applyAlignment="1">
      <alignment horizontal="center" vertical="center" wrapText="1"/>
    </xf>
    <xf numFmtId="0" fontId="5" fillId="10" borderId="19" xfId="1" applyFont="1" applyFill="1" applyBorder="1" applyAlignment="1">
      <alignment horizontal="center" vertical="center" wrapText="1"/>
    </xf>
    <xf numFmtId="0" fontId="5" fillId="28" borderId="16" xfId="1" applyFont="1" applyFill="1" applyBorder="1" applyAlignment="1">
      <alignment horizontal="center" vertical="center" wrapText="1"/>
    </xf>
    <xf numFmtId="0" fontId="5" fillId="28" borderId="9" xfId="1" applyFont="1" applyFill="1" applyBorder="1" applyAlignment="1">
      <alignment horizontal="center" vertical="center" wrapText="1"/>
    </xf>
    <xf numFmtId="0" fontId="5" fillId="28" borderId="17" xfId="1" applyFont="1" applyFill="1" applyBorder="1" applyAlignment="1">
      <alignment horizontal="center" vertical="center" wrapText="1"/>
    </xf>
    <xf numFmtId="0" fontId="5" fillId="28" borderId="18" xfId="1" applyFont="1" applyFill="1" applyBorder="1" applyAlignment="1">
      <alignment horizontal="center" vertical="center" wrapText="1"/>
    </xf>
    <xf numFmtId="0" fontId="5" fillId="28" borderId="10" xfId="1" applyFont="1" applyFill="1" applyBorder="1" applyAlignment="1">
      <alignment horizontal="center" vertical="center" wrapText="1"/>
    </xf>
    <xf numFmtId="0" fontId="5" fillId="28" borderId="19" xfId="1" applyFont="1" applyFill="1" applyBorder="1" applyAlignment="1">
      <alignment horizontal="center" vertical="center" wrapText="1"/>
    </xf>
    <xf numFmtId="0" fontId="5" fillId="8" borderId="16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5" fillId="8" borderId="17" xfId="1" applyFont="1" applyFill="1" applyBorder="1" applyAlignment="1">
      <alignment horizontal="center" vertical="center" wrapText="1"/>
    </xf>
    <xf numFmtId="0" fontId="5" fillId="8" borderId="18" xfId="1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horizontal="center" vertical="center" wrapText="1"/>
    </xf>
    <xf numFmtId="0" fontId="5" fillId="8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61F56F"/>
      <color rgb="FFF58383"/>
      <color rgb="FFC173ED"/>
      <color rgb="FF97E1D8"/>
      <color rgb="FFFF4F4F"/>
      <color rgb="FF5C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zoomScale="52" zoomScaleNormal="100" workbookViewId="0">
      <selection activeCell="AH9" sqref="AH9:AK10"/>
    </sheetView>
  </sheetViews>
  <sheetFormatPr defaultColWidth="9.1796875" defaultRowHeight="14"/>
  <cols>
    <col min="1" max="1" width="9.1796875" style="5"/>
    <col min="2" max="2" width="47.26953125" style="5" bestFit="1" customWidth="1"/>
    <col min="3" max="6" width="6.453125" style="5" customWidth="1"/>
    <col min="7" max="8" width="9.54296875" style="5" customWidth="1"/>
    <col min="9" max="12" width="6.453125" style="5" customWidth="1"/>
    <col min="13" max="13" width="8.6328125" style="5" customWidth="1"/>
    <col min="14" max="14" width="9.90625" style="5" customWidth="1"/>
    <col min="15" max="17" width="6.453125" style="5" customWidth="1"/>
    <col min="18" max="19" width="8" style="5" customWidth="1"/>
    <col min="20" max="20" width="10.54296875" style="5" customWidth="1"/>
    <col min="21" max="23" width="6.1796875" style="5" customWidth="1"/>
    <col min="24" max="25" width="7.6328125" style="5" customWidth="1"/>
    <col min="26" max="26" width="10.08984375" style="5" customWidth="1"/>
    <col min="27" max="29" width="6.1796875" style="5" customWidth="1"/>
    <col min="30" max="30" width="8.08984375" style="5" customWidth="1"/>
    <col min="31" max="33" width="6.1796875" style="5" customWidth="1"/>
    <col min="34" max="34" width="6.453125" style="5" bestFit="1" customWidth="1"/>
    <col min="35" max="37" width="6.453125" style="5" customWidth="1"/>
    <col min="38" max="38" width="7.81640625" style="5" bestFit="1" customWidth="1"/>
    <col min="39" max="39" width="8.54296875" style="5" bestFit="1" customWidth="1"/>
    <col min="40" max="16384" width="9.1796875" style="5"/>
  </cols>
  <sheetData>
    <row r="1" spans="1:39">
      <c r="A1" s="426" t="s">
        <v>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</row>
    <row r="2" spans="1:39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</row>
    <row r="3" spans="1:39" ht="15.5">
      <c r="A3" s="425" t="s">
        <v>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</row>
    <row r="4" spans="1:39" ht="15.5">
      <c r="A4" s="425" t="s">
        <v>28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</row>
    <row r="5" spans="1:39" ht="15.5">
      <c r="A5" s="2"/>
      <c r="B5" s="2"/>
      <c r="C5" s="2"/>
      <c r="D5" s="11"/>
      <c r="E5" s="11"/>
      <c r="F5" s="2"/>
      <c r="G5" s="19"/>
      <c r="H5" s="19"/>
      <c r="I5" s="13"/>
      <c r="J5" s="13"/>
      <c r="K5" s="13"/>
      <c r="L5" s="13"/>
      <c r="M5" s="19"/>
      <c r="N5" s="19"/>
      <c r="O5" s="2"/>
      <c r="P5" s="11"/>
      <c r="Q5" s="14"/>
      <c r="R5" s="11"/>
      <c r="S5" s="276"/>
      <c r="T5" s="276"/>
      <c r="U5" s="14"/>
      <c r="V5" s="14"/>
      <c r="W5" s="14"/>
      <c r="X5" s="14"/>
      <c r="Y5" s="417"/>
      <c r="Z5" s="417"/>
      <c r="AA5" s="14"/>
      <c r="AB5" s="14"/>
      <c r="AC5" s="14"/>
      <c r="AD5" s="14"/>
      <c r="AE5" s="14"/>
      <c r="AF5" s="14"/>
      <c r="AG5" s="14"/>
      <c r="AH5" s="11"/>
      <c r="AI5" s="11"/>
      <c r="AJ5" s="11"/>
      <c r="AK5" s="11"/>
      <c r="AL5" s="12"/>
      <c r="AM5" s="12"/>
    </row>
    <row r="6" spans="1:39" ht="15.5">
      <c r="A6" s="1" t="s">
        <v>35</v>
      </c>
      <c r="B6" s="1"/>
      <c r="C6" s="1"/>
      <c r="D6" s="1"/>
      <c r="E6" s="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 t="s">
        <v>2</v>
      </c>
      <c r="AM6" s="10"/>
    </row>
    <row r="7" spans="1:39" ht="18">
      <c r="A7" s="434" t="s">
        <v>3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</row>
    <row r="8" spans="1:39" ht="14.5" thickBot="1">
      <c r="A8" s="6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" customHeight="1">
      <c r="A9" s="435" t="s">
        <v>4</v>
      </c>
      <c r="B9" s="435" t="s">
        <v>5</v>
      </c>
      <c r="C9" s="534" t="s">
        <v>37</v>
      </c>
      <c r="D9" s="535"/>
      <c r="E9" s="535"/>
      <c r="F9" s="536"/>
      <c r="G9" s="432" t="s">
        <v>40</v>
      </c>
      <c r="H9" s="429"/>
      <c r="I9" s="530" t="s">
        <v>38</v>
      </c>
      <c r="J9" s="531"/>
      <c r="K9" s="531"/>
      <c r="L9" s="531"/>
      <c r="M9" s="432" t="s">
        <v>40</v>
      </c>
      <c r="N9" s="429"/>
      <c r="O9" s="540" t="s">
        <v>29</v>
      </c>
      <c r="P9" s="540"/>
      <c r="Q9" s="540"/>
      <c r="R9" s="541"/>
      <c r="S9" s="432" t="s">
        <v>40</v>
      </c>
      <c r="T9" s="429"/>
      <c r="U9" s="544" t="s">
        <v>235</v>
      </c>
      <c r="V9" s="545"/>
      <c r="W9" s="545"/>
      <c r="X9" s="546"/>
      <c r="Y9" s="432" t="s">
        <v>40</v>
      </c>
      <c r="Z9" s="429"/>
      <c r="AA9" s="432" t="s">
        <v>30</v>
      </c>
      <c r="AB9" s="428"/>
      <c r="AC9" s="428"/>
      <c r="AD9" s="429"/>
      <c r="AE9" s="550" t="s">
        <v>11</v>
      </c>
      <c r="AF9" s="551"/>
      <c r="AG9" s="552"/>
      <c r="AH9" s="556" t="s">
        <v>10</v>
      </c>
      <c r="AI9" s="557"/>
      <c r="AJ9" s="557"/>
      <c r="AK9" s="558"/>
      <c r="AL9" s="445" t="s">
        <v>6</v>
      </c>
      <c r="AM9" s="448" t="s">
        <v>0</v>
      </c>
    </row>
    <row r="10" spans="1:39" ht="59.25" customHeight="1">
      <c r="A10" s="436"/>
      <c r="B10" s="436"/>
      <c r="C10" s="537"/>
      <c r="D10" s="538"/>
      <c r="E10" s="538"/>
      <c r="F10" s="539"/>
      <c r="G10" s="433"/>
      <c r="H10" s="431"/>
      <c r="I10" s="532"/>
      <c r="J10" s="533"/>
      <c r="K10" s="533"/>
      <c r="L10" s="533"/>
      <c r="M10" s="433"/>
      <c r="N10" s="431"/>
      <c r="O10" s="542"/>
      <c r="P10" s="542"/>
      <c r="Q10" s="542"/>
      <c r="R10" s="543"/>
      <c r="S10" s="433"/>
      <c r="T10" s="431"/>
      <c r="U10" s="547"/>
      <c r="V10" s="548"/>
      <c r="W10" s="548"/>
      <c r="X10" s="549"/>
      <c r="Y10" s="433"/>
      <c r="Z10" s="431"/>
      <c r="AA10" s="433"/>
      <c r="AB10" s="430"/>
      <c r="AC10" s="430"/>
      <c r="AD10" s="431"/>
      <c r="AE10" s="553"/>
      <c r="AF10" s="554"/>
      <c r="AG10" s="555"/>
      <c r="AH10" s="559"/>
      <c r="AI10" s="560"/>
      <c r="AJ10" s="560"/>
      <c r="AK10" s="561"/>
      <c r="AL10" s="446"/>
      <c r="AM10" s="449"/>
    </row>
    <row r="11" spans="1:39" ht="22.5" customHeight="1" thickBot="1">
      <c r="A11" s="437"/>
      <c r="B11" s="438"/>
      <c r="C11" s="23" t="s">
        <v>7</v>
      </c>
      <c r="D11" s="24" t="s">
        <v>8</v>
      </c>
      <c r="E11" s="24" t="s">
        <v>24</v>
      </c>
      <c r="F11" s="34" t="s">
        <v>25</v>
      </c>
      <c r="G11" s="26" t="s">
        <v>39</v>
      </c>
      <c r="H11" s="35" t="s">
        <v>0</v>
      </c>
      <c r="I11" s="23" t="s">
        <v>7</v>
      </c>
      <c r="J11" s="24" t="s">
        <v>8</v>
      </c>
      <c r="K11" s="24" t="s">
        <v>24</v>
      </c>
      <c r="L11" s="34" t="s">
        <v>25</v>
      </c>
      <c r="M11" s="347" t="s">
        <v>39</v>
      </c>
      <c r="N11" s="55" t="s">
        <v>0</v>
      </c>
      <c r="O11" s="346" t="s">
        <v>7</v>
      </c>
      <c r="P11" s="24" t="s">
        <v>8</v>
      </c>
      <c r="Q11" s="24" t="s">
        <v>24</v>
      </c>
      <c r="R11" s="25" t="s">
        <v>25</v>
      </c>
      <c r="S11" s="27" t="s">
        <v>39</v>
      </c>
      <c r="T11" s="27" t="s">
        <v>0</v>
      </c>
      <c r="U11" s="23" t="s">
        <v>7</v>
      </c>
      <c r="V11" s="24" t="s">
        <v>8</v>
      </c>
      <c r="W11" s="24" t="s">
        <v>24</v>
      </c>
      <c r="X11" s="25" t="s">
        <v>25</v>
      </c>
      <c r="Y11" s="27" t="s">
        <v>39</v>
      </c>
      <c r="Z11" s="27" t="s">
        <v>0</v>
      </c>
      <c r="AA11" s="23" t="s">
        <v>7</v>
      </c>
      <c r="AB11" s="24" t="s">
        <v>8</v>
      </c>
      <c r="AC11" s="24" t="s">
        <v>24</v>
      </c>
      <c r="AD11" s="25" t="s">
        <v>25</v>
      </c>
      <c r="AE11" s="26" t="s">
        <v>12</v>
      </c>
      <c r="AF11" s="27" t="s">
        <v>13</v>
      </c>
      <c r="AG11" s="35" t="s">
        <v>14</v>
      </c>
      <c r="AH11" s="23" t="s">
        <v>7</v>
      </c>
      <c r="AI11" s="24" t="s">
        <v>8</v>
      </c>
      <c r="AJ11" s="24" t="s">
        <v>24</v>
      </c>
      <c r="AK11" s="25" t="s">
        <v>25</v>
      </c>
      <c r="AL11" s="447"/>
      <c r="AM11" s="450"/>
    </row>
    <row r="12" spans="1:39" ht="17.5">
      <c r="A12" s="37">
        <v>1</v>
      </c>
      <c r="B12" s="29" t="s">
        <v>16</v>
      </c>
      <c r="C12" s="348">
        <f>17+14</f>
        <v>31</v>
      </c>
      <c r="D12" s="349">
        <f>25+23</f>
        <v>48</v>
      </c>
      <c r="E12" s="349">
        <f>33+31</f>
        <v>64</v>
      </c>
      <c r="F12" s="350">
        <f>27+26</f>
        <v>53</v>
      </c>
      <c r="G12" s="351">
        <f>SUM(C12:F12)</f>
        <v>196</v>
      </c>
      <c r="H12" s="352">
        <v>2</v>
      </c>
      <c r="I12" s="353">
        <f>20+19</f>
        <v>39</v>
      </c>
      <c r="J12" s="349">
        <f>33+29</f>
        <v>62</v>
      </c>
      <c r="K12" s="349">
        <f>33+29</f>
        <v>62</v>
      </c>
      <c r="L12" s="350">
        <f>33+29</f>
        <v>62</v>
      </c>
      <c r="M12" s="353">
        <f>SUM(I12:L12)</f>
        <v>225</v>
      </c>
      <c r="N12" s="354">
        <v>2</v>
      </c>
      <c r="O12" s="355">
        <v>66</v>
      </c>
      <c r="P12" s="349">
        <v>66</v>
      </c>
      <c r="Q12" s="349">
        <v>66</v>
      </c>
      <c r="R12" s="354">
        <v>66</v>
      </c>
      <c r="S12" s="356">
        <f>SUM(O12:R12)</f>
        <v>264</v>
      </c>
      <c r="T12" s="356">
        <v>1</v>
      </c>
      <c r="U12" s="353">
        <f>'Ориентирование по памяти'!C13</f>
        <v>42</v>
      </c>
      <c r="V12" s="349">
        <f>'Ориентирование по памяти'!D13</f>
        <v>60</v>
      </c>
      <c r="W12" s="349">
        <f>'Ориентирование по памяти'!E13</f>
        <v>64</v>
      </c>
      <c r="X12" s="354">
        <f>'Ориентирование по памяти'!F13</f>
        <v>62</v>
      </c>
      <c r="Y12" s="356">
        <f>SUM(U12:X12)</f>
        <v>228</v>
      </c>
      <c r="Z12" s="356">
        <v>2</v>
      </c>
      <c r="AA12" s="353"/>
      <c r="AB12" s="349"/>
      <c r="AC12" s="349"/>
      <c r="AD12" s="354"/>
      <c r="AE12" s="353"/>
      <c r="AF12" s="349"/>
      <c r="AG12" s="354"/>
      <c r="AH12" s="353"/>
      <c r="AI12" s="349"/>
      <c r="AJ12" s="349"/>
      <c r="AK12" s="354"/>
      <c r="AL12" s="357">
        <f>G12+M12+S12+Y12</f>
        <v>913</v>
      </c>
      <c r="AM12" s="358" t="s">
        <v>41</v>
      </c>
    </row>
    <row r="13" spans="1:39" ht="17.5">
      <c r="A13" s="420">
        <v>2</v>
      </c>
      <c r="B13" s="28" t="s">
        <v>19</v>
      </c>
      <c r="C13" s="359">
        <f>33*2</f>
        <v>66</v>
      </c>
      <c r="D13" s="360">
        <f t="shared" ref="D13:F13" si="0">33*2</f>
        <v>66</v>
      </c>
      <c r="E13" s="360">
        <f t="shared" si="0"/>
        <v>66</v>
      </c>
      <c r="F13" s="361">
        <f t="shared" si="0"/>
        <v>66</v>
      </c>
      <c r="G13" s="351">
        <f>SUM(C13:F13)</f>
        <v>264</v>
      </c>
      <c r="H13" s="362">
        <v>1</v>
      </c>
      <c r="I13" s="363">
        <v>26</v>
      </c>
      <c r="J13" s="364"/>
      <c r="K13" s="364">
        <v>31</v>
      </c>
      <c r="L13" s="365">
        <v>31</v>
      </c>
      <c r="M13" s="353">
        <f>SUM(I13:L13)</f>
        <v>88</v>
      </c>
      <c r="N13" s="354">
        <v>5</v>
      </c>
      <c r="O13" s="366">
        <v>31</v>
      </c>
      <c r="P13" s="367">
        <v>60</v>
      </c>
      <c r="Q13" s="367">
        <v>33</v>
      </c>
      <c r="R13" s="368">
        <v>33</v>
      </c>
      <c r="S13" s="356">
        <f t="shared" ref="S13:S25" si="1">SUM(O13:R13)</f>
        <v>157</v>
      </c>
      <c r="T13" s="369">
        <v>2</v>
      </c>
      <c r="U13" s="370">
        <f>'Ориентирование по памяти'!C14</f>
        <v>53</v>
      </c>
      <c r="V13" s="367">
        <f>'Ориентирование по памяти'!D14</f>
        <v>50</v>
      </c>
      <c r="W13" s="367">
        <f>'Ориентирование по памяти'!E14</f>
        <v>29</v>
      </c>
      <c r="X13" s="368">
        <f>'Ориентирование по памяти'!F14</f>
        <v>56</v>
      </c>
      <c r="Y13" s="356">
        <f t="shared" ref="Y13:Y25" si="2">SUM(U13:X13)</f>
        <v>188</v>
      </c>
      <c r="Z13" s="369">
        <v>3</v>
      </c>
      <c r="AA13" s="370"/>
      <c r="AB13" s="367"/>
      <c r="AC13" s="367"/>
      <c r="AD13" s="368"/>
      <c r="AE13" s="370"/>
      <c r="AF13" s="367"/>
      <c r="AG13" s="368"/>
      <c r="AH13" s="370"/>
      <c r="AI13" s="367"/>
      <c r="AJ13" s="367"/>
      <c r="AK13" s="368"/>
      <c r="AL13" s="357">
        <f>G13+M13+S13+Y13</f>
        <v>697</v>
      </c>
      <c r="AM13" s="371" t="s">
        <v>42</v>
      </c>
    </row>
    <row r="14" spans="1:39" ht="17.5">
      <c r="A14" s="16">
        <v>3</v>
      </c>
      <c r="B14" s="29" t="s">
        <v>26</v>
      </c>
      <c r="C14" s="372">
        <f>27+12</f>
        <v>39</v>
      </c>
      <c r="D14" s="349">
        <f>31+27</f>
        <v>58</v>
      </c>
      <c r="E14" s="349">
        <v>29</v>
      </c>
      <c r="F14" s="350">
        <v>21</v>
      </c>
      <c r="G14" s="351">
        <f>SUM(C14:F14)</f>
        <v>147</v>
      </c>
      <c r="H14" s="362">
        <v>3</v>
      </c>
      <c r="I14" s="353">
        <f>26+24</f>
        <v>50</v>
      </c>
      <c r="J14" s="349">
        <f>27+25</f>
        <v>52</v>
      </c>
      <c r="K14" s="349">
        <v>26</v>
      </c>
      <c r="L14" s="350"/>
      <c r="M14" s="375">
        <f t="shared" ref="M14" si="3">SUM(I14:L14)</f>
        <v>128</v>
      </c>
      <c r="N14" s="352">
        <v>3</v>
      </c>
      <c r="O14" s="377">
        <v>50</v>
      </c>
      <c r="P14" s="378">
        <v>51</v>
      </c>
      <c r="Q14" s="378">
        <v>31</v>
      </c>
      <c r="R14" s="379"/>
      <c r="S14" s="356">
        <f>SUM(O14:R14)</f>
        <v>132</v>
      </c>
      <c r="T14" s="380">
        <v>3</v>
      </c>
      <c r="U14" s="381">
        <v>66</v>
      </c>
      <c r="V14" s="378">
        <v>66</v>
      </c>
      <c r="W14" s="378">
        <v>66</v>
      </c>
      <c r="X14" s="379">
        <v>66</v>
      </c>
      <c r="Y14" s="356">
        <f>SUM(U14:X14)</f>
        <v>264</v>
      </c>
      <c r="Z14" s="380">
        <v>1</v>
      </c>
      <c r="AA14" s="381"/>
      <c r="AB14" s="378"/>
      <c r="AC14" s="378"/>
      <c r="AD14" s="379"/>
      <c r="AE14" s="381"/>
      <c r="AF14" s="378"/>
      <c r="AG14" s="379"/>
      <c r="AH14" s="381"/>
      <c r="AI14" s="378"/>
      <c r="AJ14" s="378"/>
      <c r="AK14" s="379"/>
      <c r="AL14" s="357">
        <f>G14+M14+S14+Y14</f>
        <v>671</v>
      </c>
      <c r="AM14" s="358" t="s">
        <v>43</v>
      </c>
    </row>
    <row r="15" spans="1:39" ht="17.5">
      <c r="A15" s="420">
        <v>4</v>
      </c>
      <c r="B15" s="29" t="s">
        <v>31</v>
      </c>
      <c r="C15" s="372">
        <v>23</v>
      </c>
      <c r="D15" s="349">
        <v>33</v>
      </c>
      <c r="E15" s="349"/>
      <c r="F15" s="350"/>
      <c r="G15" s="351">
        <f>SUM(C15:F15)</f>
        <v>56</v>
      </c>
      <c r="H15" s="352">
        <v>8</v>
      </c>
      <c r="I15" s="372">
        <v>66</v>
      </c>
      <c r="J15" s="373">
        <v>66</v>
      </c>
      <c r="K15" s="373">
        <v>66</v>
      </c>
      <c r="L15" s="374">
        <v>66</v>
      </c>
      <c r="M15" s="375">
        <f>66*4</f>
        <v>264</v>
      </c>
      <c r="N15" s="376">
        <v>1</v>
      </c>
      <c r="O15" s="377">
        <v>60</v>
      </c>
      <c r="P15" s="378">
        <v>33</v>
      </c>
      <c r="Q15" s="378"/>
      <c r="R15" s="379">
        <v>27</v>
      </c>
      <c r="S15" s="356">
        <f t="shared" si="1"/>
        <v>120</v>
      </c>
      <c r="T15" s="380">
        <v>4</v>
      </c>
      <c r="U15" s="381">
        <f>'Ориентирование по памяти'!C15</f>
        <v>51</v>
      </c>
      <c r="V15" s="378">
        <f>'Ориентирование по памяти'!D15</f>
        <v>33</v>
      </c>
      <c r="W15" s="378"/>
      <c r="X15" s="379"/>
      <c r="Y15" s="356">
        <f t="shared" si="2"/>
        <v>84</v>
      </c>
      <c r="Z15" s="380">
        <v>4</v>
      </c>
      <c r="AA15" s="381"/>
      <c r="AB15" s="378"/>
      <c r="AC15" s="378"/>
      <c r="AD15" s="379"/>
      <c r="AE15" s="381"/>
      <c r="AF15" s="378"/>
      <c r="AG15" s="379"/>
      <c r="AH15" s="381"/>
      <c r="AI15" s="378"/>
      <c r="AJ15" s="378"/>
      <c r="AK15" s="379"/>
      <c r="AL15" s="357">
        <f t="shared" ref="AL15:AL25" si="4">G15+M15+S15+Y15</f>
        <v>524</v>
      </c>
      <c r="AM15" s="358" t="s">
        <v>45</v>
      </c>
    </row>
    <row r="16" spans="1:39" ht="17.5">
      <c r="A16" s="16">
        <v>5</v>
      </c>
      <c r="B16" s="29" t="s">
        <v>22</v>
      </c>
      <c r="C16" s="372">
        <f>31+25</f>
        <v>56</v>
      </c>
      <c r="D16" s="349">
        <v>24</v>
      </c>
      <c r="E16" s="389"/>
      <c r="F16" s="350"/>
      <c r="G16" s="351">
        <f>SUM(C16:F16)</f>
        <v>80</v>
      </c>
      <c r="H16" s="352">
        <v>4</v>
      </c>
      <c r="I16" s="353">
        <f>33+25</f>
        <v>58</v>
      </c>
      <c r="J16" s="349">
        <v>29</v>
      </c>
      <c r="K16" s="349"/>
      <c r="L16" s="350"/>
      <c r="M16" s="375">
        <f>SUM(I16:L16)</f>
        <v>87</v>
      </c>
      <c r="N16" s="352">
        <v>6</v>
      </c>
      <c r="O16" s="377">
        <v>57</v>
      </c>
      <c r="P16" s="378"/>
      <c r="Q16" s="378"/>
      <c r="R16" s="379"/>
      <c r="S16" s="356">
        <f>SUM(O16:R16)</f>
        <v>57</v>
      </c>
      <c r="T16" s="380">
        <v>5</v>
      </c>
      <c r="U16" s="381">
        <f>'Ориентирование по памяти'!C16</f>
        <v>52</v>
      </c>
      <c r="V16" s="378">
        <f>'Ориентирование по памяти'!D16</f>
        <v>25</v>
      </c>
      <c r="W16" s="378"/>
      <c r="X16" s="379"/>
      <c r="Y16" s="356">
        <f t="shared" si="2"/>
        <v>77</v>
      </c>
      <c r="Z16" s="380">
        <v>5</v>
      </c>
      <c r="AA16" s="381"/>
      <c r="AB16" s="378"/>
      <c r="AC16" s="378"/>
      <c r="AD16" s="379"/>
      <c r="AE16" s="381"/>
      <c r="AF16" s="378"/>
      <c r="AG16" s="379"/>
      <c r="AH16" s="381"/>
      <c r="AI16" s="378"/>
      <c r="AJ16" s="378"/>
      <c r="AK16" s="379"/>
      <c r="AL16" s="357">
        <f t="shared" si="4"/>
        <v>301</v>
      </c>
      <c r="AM16" s="358" t="s">
        <v>44</v>
      </c>
    </row>
    <row r="17" spans="1:39" ht="17.5" customHeight="1">
      <c r="A17" s="420">
        <v>6</v>
      </c>
      <c r="B17" s="30" t="s">
        <v>23</v>
      </c>
      <c r="C17" s="372">
        <f>29+16</f>
        <v>45</v>
      </c>
      <c r="D17" s="349"/>
      <c r="E17" s="349"/>
      <c r="F17" s="350">
        <v>33</v>
      </c>
      <c r="G17" s="351">
        <f>SUM(C17:F17)</f>
        <v>78</v>
      </c>
      <c r="H17" s="362">
        <v>5</v>
      </c>
      <c r="I17" s="353">
        <f>31+18</f>
        <v>49</v>
      </c>
      <c r="J17" s="349"/>
      <c r="K17" s="349"/>
      <c r="L17" s="350">
        <f>29+22</f>
        <v>51</v>
      </c>
      <c r="M17" s="375">
        <f>SUM(I17:L17)</f>
        <v>100</v>
      </c>
      <c r="N17" s="352">
        <v>4</v>
      </c>
      <c r="O17" s="377"/>
      <c r="P17" s="378"/>
      <c r="Q17" s="378"/>
      <c r="R17" s="379"/>
      <c r="S17" s="356">
        <f t="shared" si="1"/>
        <v>0</v>
      </c>
      <c r="T17" s="380">
        <v>9</v>
      </c>
      <c r="U17" s="381"/>
      <c r="V17" s="378"/>
      <c r="W17" s="378"/>
      <c r="X17" s="379"/>
      <c r="Y17" s="356">
        <f t="shared" si="2"/>
        <v>0</v>
      </c>
      <c r="Z17" s="380"/>
      <c r="AA17" s="381"/>
      <c r="AB17" s="378"/>
      <c r="AC17" s="378"/>
      <c r="AD17" s="379"/>
      <c r="AE17" s="381"/>
      <c r="AF17" s="378"/>
      <c r="AG17" s="379"/>
      <c r="AH17" s="381"/>
      <c r="AI17" s="378"/>
      <c r="AJ17" s="378"/>
      <c r="AK17" s="379"/>
      <c r="AL17" s="357">
        <f t="shared" si="4"/>
        <v>178</v>
      </c>
      <c r="AM17" s="358" t="s">
        <v>46</v>
      </c>
    </row>
    <row r="18" spans="1:39" ht="17.5">
      <c r="A18" s="16">
        <v>7</v>
      </c>
      <c r="B18" s="29" t="s">
        <v>21</v>
      </c>
      <c r="C18" s="372">
        <f>24+21</f>
        <v>45</v>
      </c>
      <c r="D18" s="349"/>
      <c r="E18" s="349"/>
      <c r="F18" s="350"/>
      <c r="G18" s="351">
        <f>SUM(C18:F18)</f>
        <v>45</v>
      </c>
      <c r="H18" s="352">
        <v>10</v>
      </c>
      <c r="I18" s="353">
        <f>29+22</f>
        <v>51</v>
      </c>
      <c r="J18" s="349"/>
      <c r="K18" s="349"/>
      <c r="L18" s="350"/>
      <c r="M18" s="375">
        <f>SUM(I18:L18)</f>
        <v>51</v>
      </c>
      <c r="N18" s="352">
        <v>7</v>
      </c>
      <c r="O18" s="377"/>
      <c r="P18" s="378"/>
      <c r="Q18" s="378"/>
      <c r="R18" s="379"/>
      <c r="S18" s="356">
        <f>SUM(O18:R18)</f>
        <v>0</v>
      </c>
      <c r="T18" s="380"/>
      <c r="U18" s="381">
        <f>'Ориентирование по памяти'!C17</f>
        <v>53</v>
      </c>
      <c r="V18" s="378"/>
      <c r="W18" s="378"/>
      <c r="X18" s="379"/>
      <c r="Y18" s="356">
        <f>SUM(U18:X18)</f>
        <v>53</v>
      </c>
      <c r="Z18" s="380">
        <v>6</v>
      </c>
      <c r="AA18" s="381"/>
      <c r="AB18" s="378"/>
      <c r="AC18" s="378"/>
      <c r="AD18" s="379"/>
      <c r="AE18" s="381"/>
      <c r="AF18" s="378"/>
      <c r="AG18" s="379"/>
      <c r="AH18" s="381"/>
      <c r="AI18" s="378"/>
      <c r="AJ18" s="378"/>
      <c r="AK18" s="379"/>
      <c r="AL18" s="357">
        <f>G18+M18+S18+Y18</f>
        <v>149</v>
      </c>
      <c r="AM18" s="358" t="s">
        <v>47</v>
      </c>
    </row>
    <row r="19" spans="1:39" ht="17.5">
      <c r="A19" s="420">
        <v>8</v>
      </c>
      <c r="B19" s="29" t="s">
        <v>33</v>
      </c>
      <c r="C19" s="372">
        <f>29+22</f>
        <v>51</v>
      </c>
      <c r="D19" s="349"/>
      <c r="E19" s="349"/>
      <c r="F19" s="350">
        <v>22</v>
      </c>
      <c r="G19" s="351">
        <f t="shared" ref="G19:G25" si="5">SUM(C19:F19)</f>
        <v>73</v>
      </c>
      <c r="H19" s="352">
        <v>6</v>
      </c>
      <c r="I19" s="353"/>
      <c r="J19" s="349"/>
      <c r="K19" s="349">
        <v>27</v>
      </c>
      <c r="L19" s="350"/>
      <c r="M19" s="375">
        <v>27</v>
      </c>
      <c r="N19" s="352">
        <v>8</v>
      </c>
      <c r="O19" s="377"/>
      <c r="P19" s="378"/>
      <c r="Q19" s="378"/>
      <c r="R19" s="379"/>
      <c r="S19" s="356">
        <f t="shared" si="1"/>
        <v>0</v>
      </c>
      <c r="T19" s="380"/>
      <c r="U19" s="381">
        <f>'Ориентирование по памяти'!C18</f>
        <v>16</v>
      </c>
      <c r="V19" s="378">
        <f>'Ориентирование по памяти'!D18</f>
        <v>22</v>
      </c>
      <c r="W19" s="378"/>
      <c r="X19" s="379"/>
      <c r="Y19" s="356">
        <f t="shared" si="2"/>
        <v>38</v>
      </c>
      <c r="Z19" s="380">
        <v>7</v>
      </c>
      <c r="AA19" s="381"/>
      <c r="AB19" s="378"/>
      <c r="AC19" s="378"/>
      <c r="AD19" s="379"/>
      <c r="AE19" s="381"/>
      <c r="AF19" s="378"/>
      <c r="AG19" s="379"/>
      <c r="AH19" s="381"/>
      <c r="AI19" s="378"/>
      <c r="AJ19" s="378"/>
      <c r="AK19" s="379"/>
      <c r="AL19" s="357">
        <f t="shared" si="4"/>
        <v>138</v>
      </c>
      <c r="AM19" s="358" t="s">
        <v>48</v>
      </c>
    </row>
    <row r="20" spans="1:39" ht="17.5">
      <c r="A20" s="16">
        <v>9</v>
      </c>
      <c r="B20" s="29" t="s">
        <v>17</v>
      </c>
      <c r="C20" s="372">
        <v>20</v>
      </c>
      <c r="D20" s="349"/>
      <c r="E20" s="349"/>
      <c r="F20" s="350">
        <v>31</v>
      </c>
      <c r="G20" s="351">
        <f>SUM(C20:F20)</f>
        <v>51</v>
      </c>
      <c r="H20" s="362">
        <v>9</v>
      </c>
      <c r="I20" s="353">
        <v>23</v>
      </c>
      <c r="J20" s="349"/>
      <c r="K20" s="349"/>
      <c r="L20" s="350"/>
      <c r="M20" s="375">
        <v>21</v>
      </c>
      <c r="N20" s="352">
        <v>9</v>
      </c>
      <c r="O20" s="377"/>
      <c r="P20" s="378"/>
      <c r="Q20" s="378"/>
      <c r="R20" s="379">
        <v>29</v>
      </c>
      <c r="S20" s="356">
        <f>SUM(O20:R20)</f>
        <v>29</v>
      </c>
      <c r="T20" s="380">
        <v>7</v>
      </c>
      <c r="U20" s="381"/>
      <c r="V20" s="378"/>
      <c r="W20" s="378"/>
      <c r="X20" s="379"/>
      <c r="Y20" s="356">
        <f>SUM(U20:X20)</f>
        <v>0</v>
      </c>
      <c r="Z20" s="380"/>
      <c r="AA20" s="381"/>
      <c r="AB20" s="378"/>
      <c r="AC20" s="378"/>
      <c r="AD20" s="379"/>
      <c r="AE20" s="381"/>
      <c r="AF20" s="378"/>
      <c r="AG20" s="379"/>
      <c r="AH20" s="381"/>
      <c r="AI20" s="378"/>
      <c r="AJ20" s="378"/>
      <c r="AK20" s="379"/>
      <c r="AL20" s="357">
        <f>G20+M20+S20+Y20</f>
        <v>101</v>
      </c>
      <c r="AM20" s="358" t="s">
        <v>49</v>
      </c>
    </row>
    <row r="21" spans="1:39" ht="17.5">
      <c r="A21" s="420">
        <v>10</v>
      </c>
      <c r="B21" s="31" t="s">
        <v>27</v>
      </c>
      <c r="C21" s="382">
        <f>33+26</f>
        <v>59</v>
      </c>
      <c r="D21" s="383"/>
      <c r="E21" s="383"/>
      <c r="F21" s="384"/>
      <c r="G21" s="351">
        <f t="shared" si="5"/>
        <v>59</v>
      </c>
      <c r="H21" s="362">
        <v>7</v>
      </c>
      <c r="I21" s="382"/>
      <c r="J21" s="383"/>
      <c r="K21" s="383"/>
      <c r="L21" s="384"/>
      <c r="M21" s="375"/>
      <c r="N21" s="385"/>
      <c r="O21" s="386"/>
      <c r="P21" s="383"/>
      <c r="Q21" s="383"/>
      <c r="R21" s="387"/>
      <c r="S21" s="356">
        <f t="shared" si="1"/>
        <v>0</v>
      </c>
      <c r="T21" s="388"/>
      <c r="U21" s="527">
        <f>'Ориентирование по памяти'!C20</f>
        <v>27</v>
      </c>
      <c r="V21" s="383"/>
      <c r="W21" s="383"/>
      <c r="X21" s="387"/>
      <c r="Y21" s="356">
        <f t="shared" si="2"/>
        <v>27</v>
      </c>
      <c r="Z21" s="388">
        <v>8</v>
      </c>
      <c r="AA21" s="382"/>
      <c r="AB21" s="383"/>
      <c r="AC21" s="383"/>
      <c r="AD21" s="387"/>
      <c r="AE21" s="382"/>
      <c r="AF21" s="383"/>
      <c r="AG21" s="387"/>
      <c r="AH21" s="382"/>
      <c r="AI21" s="383"/>
      <c r="AJ21" s="383"/>
      <c r="AK21" s="387"/>
      <c r="AL21" s="357">
        <f t="shared" si="4"/>
        <v>86</v>
      </c>
      <c r="AM21" s="358" t="s">
        <v>50</v>
      </c>
    </row>
    <row r="22" spans="1:39" ht="17.5">
      <c r="A22" s="16">
        <v>11</v>
      </c>
      <c r="B22" s="29" t="s">
        <v>18</v>
      </c>
      <c r="C22" s="353"/>
      <c r="D22" s="389"/>
      <c r="E22" s="349"/>
      <c r="F22" s="350">
        <v>24</v>
      </c>
      <c r="G22" s="351">
        <f>SUM(C22:F22)</f>
        <v>24</v>
      </c>
      <c r="H22" s="362">
        <v>13</v>
      </c>
      <c r="I22" s="404"/>
      <c r="J22" s="389"/>
      <c r="K22" s="389"/>
      <c r="L22" s="405"/>
      <c r="M22" s="375"/>
      <c r="N22" s="406"/>
      <c r="O22" s="407"/>
      <c r="P22" s="389"/>
      <c r="Q22" s="389"/>
      <c r="R22" s="408">
        <v>31</v>
      </c>
      <c r="S22" s="356">
        <f>SUM(O22:R22)</f>
        <v>31</v>
      </c>
      <c r="T22" s="409">
        <v>6</v>
      </c>
      <c r="U22" s="528"/>
      <c r="V22" s="389"/>
      <c r="W22" s="389"/>
      <c r="X22" s="529">
        <f>'Ориентирование по памяти'!F19</f>
        <v>27</v>
      </c>
      <c r="Y22" s="356">
        <f t="shared" si="2"/>
        <v>27</v>
      </c>
      <c r="Z22" s="409">
        <v>8</v>
      </c>
      <c r="AA22" s="404"/>
      <c r="AB22" s="389"/>
      <c r="AC22" s="389"/>
      <c r="AD22" s="408"/>
      <c r="AE22" s="404"/>
      <c r="AF22" s="389"/>
      <c r="AG22" s="408"/>
      <c r="AH22" s="404"/>
      <c r="AI22" s="389"/>
      <c r="AJ22" s="389"/>
      <c r="AK22" s="408"/>
      <c r="AL22" s="357">
        <f t="shared" si="4"/>
        <v>82</v>
      </c>
      <c r="AM22" s="358" t="s">
        <v>51</v>
      </c>
    </row>
    <row r="23" spans="1:39" ht="17.5">
      <c r="A23" s="420">
        <v>12</v>
      </c>
      <c r="B23" s="32" t="s">
        <v>34</v>
      </c>
      <c r="C23" s="382"/>
      <c r="D23" s="383"/>
      <c r="E23" s="383">
        <v>24</v>
      </c>
      <c r="F23" s="384"/>
      <c r="G23" s="351">
        <f>SUM(C23:F23)</f>
        <v>24</v>
      </c>
      <c r="H23" s="352">
        <v>12</v>
      </c>
      <c r="I23" s="382"/>
      <c r="J23" s="383"/>
      <c r="K23" s="383"/>
      <c r="L23" s="384"/>
      <c r="M23" s="375"/>
      <c r="N23" s="385"/>
      <c r="O23" s="386"/>
      <c r="P23" s="383">
        <v>27</v>
      </c>
      <c r="Q23" s="383"/>
      <c r="R23" s="387"/>
      <c r="S23" s="356">
        <f>SUM(O23:R23)</f>
        <v>27</v>
      </c>
      <c r="T23" s="388">
        <v>8</v>
      </c>
      <c r="U23" s="382"/>
      <c r="V23" s="383"/>
      <c r="W23" s="383"/>
      <c r="X23" s="387"/>
      <c r="Y23" s="356">
        <f t="shared" si="2"/>
        <v>0</v>
      </c>
      <c r="Z23" s="388"/>
      <c r="AA23" s="382"/>
      <c r="AB23" s="383"/>
      <c r="AC23" s="383"/>
      <c r="AD23" s="387"/>
      <c r="AE23" s="382"/>
      <c r="AF23" s="383"/>
      <c r="AG23" s="387"/>
      <c r="AH23" s="382"/>
      <c r="AI23" s="383"/>
      <c r="AJ23" s="383"/>
      <c r="AK23" s="387"/>
      <c r="AL23" s="357">
        <f t="shared" si="4"/>
        <v>51</v>
      </c>
      <c r="AM23" s="358" t="s">
        <v>52</v>
      </c>
    </row>
    <row r="24" spans="1:39" ht="17.5">
      <c r="A24" s="16">
        <v>13</v>
      </c>
      <c r="B24" s="32" t="s">
        <v>32</v>
      </c>
      <c r="C24" s="382"/>
      <c r="D24" s="383"/>
      <c r="E24" s="383"/>
      <c r="F24" s="384">
        <v>29</v>
      </c>
      <c r="G24" s="351">
        <f t="shared" si="5"/>
        <v>29</v>
      </c>
      <c r="H24" s="362">
        <v>11</v>
      </c>
      <c r="I24" s="382"/>
      <c r="J24" s="383"/>
      <c r="K24" s="383"/>
      <c r="L24" s="384"/>
      <c r="M24" s="375"/>
      <c r="N24" s="385"/>
      <c r="O24" s="386"/>
      <c r="P24" s="383"/>
      <c r="Q24" s="383"/>
      <c r="R24" s="387"/>
      <c r="S24" s="356">
        <f t="shared" si="1"/>
        <v>0</v>
      </c>
      <c r="T24" s="388"/>
      <c r="U24" s="382"/>
      <c r="V24" s="383"/>
      <c r="W24" s="383"/>
      <c r="X24" s="387"/>
      <c r="Y24" s="356">
        <f t="shared" si="2"/>
        <v>0</v>
      </c>
      <c r="Z24" s="388"/>
      <c r="AA24" s="382"/>
      <c r="AB24" s="383"/>
      <c r="AC24" s="383"/>
      <c r="AD24" s="387"/>
      <c r="AE24" s="382"/>
      <c r="AF24" s="383"/>
      <c r="AG24" s="387"/>
      <c r="AH24" s="382"/>
      <c r="AI24" s="383"/>
      <c r="AJ24" s="383"/>
      <c r="AK24" s="387"/>
      <c r="AL24" s="357">
        <f t="shared" si="4"/>
        <v>29</v>
      </c>
      <c r="AM24" s="358" t="s">
        <v>53</v>
      </c>
    </row>
    <row r="25" spans="1:39" ht="18" thickBot="1">
      <c r="A25" s="421">
        <v>14</v>
      </c>
      <c r="B25" s="33" t="s">
        <v>20</v>
      </c>
      <c r="C25" s="390">
        <v>19</v>
      </c>
      <c r="D25" s="391"/>
      <c r="E25" s="391"/>
      <c r="F25" s="392"/>
      <c r="G25" s="393">
        <f t="shared" si="5"/>
        <v>19</v>
      </c>
      <c r="H25" s="394">
        <v>14</v>
      </c>
      <c r="I25" s="395"/>
      <c r="J25" s="391"/>
      <c r="K25" s="391"/>
      <c r="L25" s="392"/>
      <c r="M25" s="396"/>
      <c r="N25" s="394"/>
      <c r="O25" s="397"/>
      <c r="P25" s="398"/>
      <c r="Q25" s="398"/>
      <c r="R25" s="399"/>
      <c r="S25" s="410">
        <f t="shared" si="1"/>
        <v>0</v>
      </c>
      <c r="T25" s="400"/>
      <c r="U25" s="401"/>
      <c r="V25" s="398"/>
      <c r="W25" s="398"/>
      <c r="X25" s="399"/>
      <c r="Y25" s="356">
        <f t="shared" si="2"/>
        <v>0</v>
      </c>
      <c r="Z25" s="400"/>
      <c r="AA25" s="401"/>
      <c r="AB25" s="398"/>
      <c r="AC25" s="398"/>
      <c r="AD25" s="399"/>
      <c r="AE25" s="401"/>
      <c r="AF25" s="398"/>
      <c r="AG25" s="399"/>
      <c r="AH25" s="401"/>
      <c r="AI25" s="398"/>
      <c r="AJ25" s="398"/>
      <c r="AK25" s="399"/>
      <c r="AL25" s="402">
        <f t="shared" si="4"/>
        <v>19</v>
      </c>
      <c r="AM25" s="403" t="s">
        <v>236</v>
      </c>
    </row>
    <row r="26" spans="1:39">
      <c r="A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7.5">
      <c r="A27" s="3"/>
      <c r="B27" s="15" t="s">
        <v>15</v>
      </c>
      <c r="C27" s="4"/>
      <c r="D27" s="4"/>
      <c r="E27" s="4"/>
      <c r="F27" s="4"/>
      <c r="G27" s="4"/>
      <c r="H27" s="4"/>
      <c r="I27" s="4"/>
      <c r="J27" s="20"/>
      <c r="K27" s="2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7.5">
      <c r="A28" s="3"/>
      <c r="B28" s="17"/>
      <c r="C28" s="4"/>
      <c r="D28" s="4"/>
      <c r="E28" s="4"/>
      <c r="F28" s="4"/>
      <c r="G28" s="4"/>
      <c r="H28" s="4"/>
      <c r="I28" s="4"/>
      <c r="J28" s="20"/>
      <c r="K28" s="20"/>
      <c r="L28" s="36"/>
      <c r="M28" s="36"/>
      <c r="N28" s="36"/>
      <c r="O28" s="3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7.5">
      <c r="A29" s="3"/>
      <c r="B29" s="18" t="s">
        <v>36</v>
      </c>
      <c r="C29" s="4"/>
      <c r="D29" s="4"/>
      <c r="E29" s="4"/>
      <c r="F29" s="4"/>
      <c r="G29" s="4"/>
      <c r="H29" s="4"/>
      <c r="I29" s="4"/>
      <c r="J29" s="20"/>
      <c r="K29" s="20"/>
      <c r="L29" s="36"/>
      <c r="M29" s="36"/>
      <c r="N29" s="36"/>
      <c r="O29" s="3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4.5">
      <c r="J30" s="20"/>
      <c r="K30" s="20"/>
      <c r="L30" s="36"/>
      <c r="M30" s="36"/>
      <c r="N30" s="36"/>
      <c r="O30" s="36"/>
    </row>
    <row r="31" spans="1:39" ht="14.5">
      <c r="J31" s="20"/>
      <c r="K31" s="20"/>
      <c r="L31" s="36"/>
      <c r="M31" s="36"/>
      <c r="N31" s="36"/>
      <c r="O31" s="36"/>
    </row>
    <row r="32" spans="1:39" ht="14.5">
      <c r="J32" s="20"/>
      <c r="K32" s="20"/>
      <c r="L32" s="36"/>
      <c r="M32" s="36"/>
      <c r="N32" s="36"/>
      <c r="O32" s="36"/>
    </row>
    <row r="33" spans="10:15" ht="14.5">
      <c r="J33" s="20"/>
      <c r="K33" s="20"/>
      <c r="L33" s="36"/>
      <c r="M33" s="36"/>
      <c r="N33" s="36"/>
      <c r="O33" s="36"/>
    </row>
    <row r="34" spans="10:15" ht="14.5">
      <c r="J34" s="20"/>
      <c r="K34" s="20"/>
      <c r="L34" s="36"/>
      <c r="M34" s="36"/>
      <c r="N34" s="36"/>
      <c r="O34" s="36"/>
    </row>
    <row r="35" spans="10:15" ht="14.5">
      <c r="J35" s="20"/>
      <c r="K35" s="20"/>
      <c r="L35" s="36"/>
      <c r="M35" s="36"/>
      <c r="N35" s="36"/>
      <c r="O35" s="36"/>
    </row>
    <row r="36" spans="10:15" ht="14.5">
      <c r="J36" s="20"/>
      <c r="K36" s="20"/>
      <c r="L36" s="36"/>
      <c r="M36" s="36"/>
      <c r="N36" s="36"/>
      <c r="O36" s="36"/>
    </row>
    <row r="37" spans="10:15" ht="14.5">
      <c r="J37" s="20"/>
      <c r="K37" s="20"/>
      <c r="L37" s="36"/>
      <c r="M37" s="36"/>
      <c r="N37" s="36"/>
      <c r="O37" s="36"/>
    </row>
    <row r="38" spans="10:15" ht="14.5">
      <c r="J38" s="20"/>
      <c r="K38" s="20"/>
      <c r="L38" s="36"/>
      <c r="M38" s="36"/>
      <c r="N38" s="36"/>
      <c r="O38" s="36"/>
    </row>
    <row r="39" spans="10:15" ht="14.5">
      <c r="J39" s="20"/>
      <c r="K39" s="20"/>
      <c r="L39" s="36"/>
      <c r="M39" s="36"/>
      <c r="N39" s="36"/>
      <c r="O39" s="36"/>
    </row>
    <row r="40" spans="10:15" ht="14.5">
      <c r="J40" s="20"/>
      <c r="K40" s="20"/>
      <c r="L40" s="36"/>
      <c r="M40" s="36"/>
      <c r="N40" s="36"/>
      <c r="O40" s="36"/>
    </row>
    <row r="41" spans="10:15" ht="14.5">
      <c r="J41" s="20"/>
      <c r="K41" s="20"/>
      <c r="L41" s="36"/>
      <c r="M41" s="36"/>
      <c r="N41" s="36"/>
      <c r="O41" s="36"/>
    </row>
    <row r="42" spans="10:15" ht="14.5">
      <c r="J42" s="20"/>
      <c r="K42" s="20"/>
      <c r="L42" s="36"/>
      <c r="M42" s="36"/>
      <c r="N42" s="36"/>
      <c r="O42" s="36"/>
    </row>
    <row r="43" spans="10:15" ht="14.5">
      <c r="J43" s="20"/>
      <c r="K43" s="20"/>
      <c r="L43" s="36"/>
      <c r="M43" s="36"/>
      <c r="N43" s="36"/>
      <c r="O43" s="36"/>
    </row>
    <row r="44" spans="10:15" ht="14.5">
      <c r="J44" s="20"/>
      <c r="K44" s="20"/>
      <c r="L44" s="36"/>
      <c r="M44" s="36"/>
      <c r="N44" s="36"/>
      <c r="O44" s="36"/>
    </row>
    <row r="45" spans="10:15" ht="14.5">
      <c r="J45" s="20"/>
      <c r="K45" s="20"/>
      <c r="L45" s="36"/>
      <c r="M45" s="36"/>
      <c r="N45" s="36"/>
      <c r="O45" s="36"/>
    </row>
    <row r="46" spans="10:15" ht="14.5">
      <c r="J46" s="20"/>
      <c r="K46" s="20"/>
      <c r="L46" s="36"/>
      <c r="M46" s="36"/>
      <c r="N46" s="36"/>
      <c r="O46" s="36"/>
    </row>
    <row r="47" spans="10:15" ht="14.5">
      <c r="J47" s="20"/>
      <c r="K47" s="20"/>
      <c r="L47" s="36"/>
      <c r="M47" s="36"/>
      <c r="N47" s="36"/>
      <c r="O47" s="36"/>
    </row>
    <row r="48" spans="10:15" ht="14.5">
      <c r="J48" s="20"/>
      <c r="K48" s="20"/>
      <c r="L48" s="36"/>
      <c r="M48" s="36"/>
      <c r="N48" s="36"/>
      <c r="O48" s="36"/>
    </row>
    <row r="49" spans="10:15" ht="14.5">
      <c r="J49" s="20"/>
      <c r="K49" s="20"/>
      <c r="L49" s="36"/>
      <c r="M49" s="36"/>
      <c r="N49" s="36"/>
      <c r="O49" s="36"/>
    </row>
    <row r="50" spans="10:15" ht="14.5">
      <c r="J50" s="20"/>
      <c r="K50" s="20"/>
      <c r="L50" s="36"/>
      <c r="M50" s="36"/>
      <c r="N50" s="36"/>
      <c r="O50" s="36"/>
    </row>
    <row r="51" spans="10:15" ht="14.5">
      <c r="J51" s="20"/>
      <c r="K51" s="20"/>
      <c r="L51" s="36"/>
      <c r="M51" s="36"/>
      <c r="N51" s="36"/>
      <c r="O51" s="36"/>
    </row>
    <row r="52" spans="10:15" ht="14.5">
      <c r="J52" s="20"/>
      <c r="K52" s="20"/>
      <c r="L52" s="36"/>
      <c r="M52" s="36"/>
      <c r="N52" s="36"/>
      <c r="O52" s="36"/>
    </row>
    <row r="53" spans="10:15" ht="14.5">
      <c r="J53" s="20"/>
      <c r="K53" s="20"/>
      <c r="L53" s="36"/>
      <c r="M53" s="36"/>
      <c r="N53" s="36"/>
      <c r="O53" s="36"/>
    </row>
    <row r="54" spans="10:15" ht="14.5">
      <c r="J54" s="20"/>
      <c r="K54" s="20"/>
      <c r="L54" s="36"/>
      <c r="M54" s="36"/>
      <c r="N54" s="36"/>
      <c r="O54" s="36"/>
    </row>
    <row r="55" spans="10:15" ht="14.5">
      <c r="J55" s="20"/>
      <c r="K55" s="20"/>
      <c r="L55" s="36"/>
      <c r="M55" s="36"/>
      <c r="N55" s="36"/>
      <c r="O55" s="36"/>
    </row>
    <row r="56" spans="10:15" ht="14.5">
      <c r="J56" s="20"/>
      <c r="K56" s="20"/>
      <c r="L56" s="36"/>
      <c r="M56" s="36"/>
      <c r="N56" s="36"/>
      <c r="O56" s="36"/>
    </row>
    <row r="57" spans="10:15" ht="14.5">
      <c r="J57" s="20"/>
      <c r="K57" s="20"/>
      <c r="L57" s="36"/>
      <c r="M57" s="36"/>
      <c r="N57" s="36"/>
      <c r="O57" s="36"/>
    </row>
    <row r="58" spans="10:15" ht="14.5">
      <c r="L58" s="36"/>
      <c r="M58" s="36"/>
      <c r="N58" s="36"/>
      <c r="O58" s="36"/>
    </row>
  </sheetData>
  <mergeCells count="20">
    <mergeCell ref="AA9:AD10"/>
    <mergeCell ref="G9:H10"/>
    <mergeCell ref="M9:N10"/>
    <mergeCell ref="S9:T10"/>
    <mergeCell ref="A4:AM4"/>
    <mergeCell ref="A1:AM1"/>
    <mergeCell ref="A2:AM2"/>
    <mergeCell ref="A3:AM3"/>
    <mergeCell ref="O9:R10"/>
    <mergeCell ref="AH9:AK10"/>
    <mergeCell ref="A7:AM7"/>
    <mergeCell ref="A9:A11"/>
    <mergeCell ref="B9:B11"/>
    <mergeCell ref="C9:F10"/>
    <mergeCell ref="AL9:AL11"/>
    <mergeCell ref="AM9:AM11"/>
    <mergeCell ref="I9:L10"/>
    <mergeCell ref="Y9:Z10"/>
    <mergeCell ref="AE9:AG10"/>
    <mergeCell ref="U9:X10"/>
  </mergeCells>
  <pageMargins left="0.7" right="0.7" top="0.75" bottom="0.75" header="0.3" footer="0.3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94" workbookViewId="0">
      <selection activeCell="L33" sqref="L33"/>
    </sheetView>
  </sheetViews>
  <sheetFormatPr defaultRowHeight="14.5"/>
  <cols>
    <col min="1" max="1" width="4.81640625" customWidth="1"/>
    <col min="2" max="2" width="28.90625" bestFit="1" customWidth="1"/>
    <col min="3" max="3" width="17.453125" customWidth="1"/>
    <col min="7" max="7" width="10.36328125" customWidth="1"/>
    <col min="8" max="8" width="11.36328125" bestFit="1" customWidth="1"/>
    <col min="9" max="9" width="8.7265625" style="501"/>
  </cols>
  <sheetData>
    <row r="1" spans="1:8">
      <c r="A1" s="426" t="s">
        <v>1</v>
      </c>
      <c r="B1" s="426"/>
      <c r="C1" s="426"/>
      <c r="D1" s="426"/>
      <c r="E1" s="426"/>
      <c r="F1" s="426"/>
      <c r="G1" s="426"/>
      <c r="H1" s="426"/>
    </row>
    <row r="2" spans="1:8">
      <c r="A2" s="427"/>
      <c r="B2" s="427"/>
      <c r="C2" s="427"/>
      <c r="D2" s="427"/>
      <c r="E2" s="427"/>
      <c r="F2" s="427"/>
      <c r="G2" s="427"/>
      <c r="H2" s="427"/>
    </row>
    <row r="3" spans="1:8" ht="15.5">
      <c r="A3" s="425" t="s">
        <v>9</v>
      </c>
      <c r="B3" s="425"/>
      <c r="C3" s="425"/>
      <c r="D3" s="425"/>
      <c r="E3" s="425"/>
      <c r="F3" s="425"/>
      <c r="G3" s="425"/>
      <c r="H3" s="425"/>
    </row>
    <row r="4" spans="1:8" ht="15.5">
      <c r="A4" s="425" t="s">
        <v>28</v>
      </c>
      <c r="B4" s="425"/>
      <c r="C4" s="425"/>
      <c r="D4" s="425"/>
      <c r="E4" s="425"/>
      <c r="F4" s="425"/>
      <c r="G4" s="425"/>
      <c r="H4" s="425"/>
    </row>
    <row r="5" spans="1:8" ht="15.5">
      <c r="A5" s="418"/>
      <c r="B5" s="418"/>
      <c r="C5" s="418"/>
      <c r="D5" s="418"/>
      <c r="E5" s="418"/>
      <c r="F5" s="418"/>
      <c r="G5" s="418"/>
      <c r="H5" s="418"/>
    </row>
    <row r="6" spans="1:8" ht="15.5">
      <c r="A6" s="1" t="s">
        <v>35</v>
      </c>
      <c r="B6" s="1"/>
      <c r="C6" s="10"/>
      <c r="D6" s="10"/>
      <c r="E6" s="10"/>
      <c r="F6" s="10"/>
      <c r="G6" s="36"/>
      <c r="H6" s="133" t="s">
        <v>245</v>
      </c>
    </row>
    <row r="7" spans="1:8" ht="18">
      <c r="A7" s="434" t="s">
        <v>246</v>
      </c>
      <c r="B7" s="434"/>
      <c r="C7" s="434"/>
      <c r="D7" s="434"/>
      <c r="E7" s="434"/>
      <c r="F7" s="434"/>
      <c r="G7" s="434"/>
      <c r="H7" s="434"/>
    </row>
    <row r="8" spans="1:8" ht="15" thickBot="1">
      <c r="A8" s="6"/>
      <c r="B8" s="7"/>
      <c r="C8" s="8"/>
      <c r="D8" s="8"/>
      <c r="E8" s="8"/>
      <c r="F8" s="8"/>
      <c r="G8" s="8"/>
      <c r="H8" s="8"/>
    </row>
    <row r="9" spans="1:8">
      <c r="A9" s="451" t="s">
        <v>4</v>
      </c>
      <c r="B9" s="454" t="s">
        <v>5</v>
      </c>
      <c r="C9" s="440" t="s">
        <v>29</v>
      </c>
      <c r="D9" s="440"/>
      <c r="E9" s="440"/>
      <c r="F9" s="440"/>
      <c r="G9" s="440" t="s">
        <v>40</v>
      </c>
      <c r="H9" s="457"/>
    </row>
    <row r="10" spans="1:8" ht="21.5" customHeight="1">
      <c r="A10" s="452"/>
      <c r="B10" s="455"/>
      <c r="C10" s="443"/>
      <c r="D10" s="443"/>
      <c r="E10" s="443"/>
      <c r="F10" s="443"/>
      <c r="G10" s="443"/>
      <c r="H10" s="458"/>
    </row>
    <row r="11" spans="1:8" ht="18" thickBot="1">
      <c r="A11" s="453"/>
      <c r="B11" s="456"/>
      <c r="C11" s="419" t="s">
        <v>7</v>
      </c>
      <c r="D11" s="24" t="s">
        <v>8</v>
      </c>
      <c r="E11" s="24" t="s">
        <v>24</v>
      </c>
      <c r="F11" s="24" t="s">
        <v>25</v>
      </c>
      <c r="G11" s="24" t="s">
        <v>39</v>
      </c>
      <c r="H11" s="25" t="s">
        <v>0</v>
      </c>
    </row>
    <row r="12" spans="1:8" ht="17.5">
      <c r="A12" s="9">
        <v>1</v>
      </c>
      <c r="B12" s="331" t="s">
        <v>26</v>
      </c>
      <c r="C12" s="111">
        <v>66</v>
      </c>
      <c r="D12" s="111">
        <v>66</v>
      </c>
      <c r="E12" s="111">
        <v>66</v>
      </c>
      <c r="F12" s="111">
        <v>66</v>
      </c>
      <c r="G12" s="111">
        <f>SUM(C12:F12)</f>
        <v>264</v>
      </c>
      <c r="H12" s="113">
        <v>1</v>
      </c>
    </row>
    <row r="13" spans="1:8" ht="17.5">
      <c r="A13" s="21">
        <v>2</v>
      </c>
      <c r="B13" s="342" t="s">
        <v>16</v>
      </c>
      <c r="C13" s="343">
        <f>I57+I63</f>
        <v>42</v>
      </c>
      <c r="D13" s="343">
        <f>I28+I29</f>
        <v>60</v>
      </c>
      <c r="E13" s="343">
        <f>I71+I72</f>
        <v>64</v>
      </c>
      <c r="F13" s="343">
        <f>I40+I42</f>
        <v>62</v>
      </c>
      <c r="G13" s="343">
        <f>SUM(C13:F13)</f>
        <v>228</v>
      </c>
      <c r="H13" s="329">
        <v>2</v>
      </c>
    </row>
    <row r="14" spans="1:8" ht="17.5">
      <c r="A14" s="9">
        <v>3</v>
      </c>
      <c r="B14" s="330" t="s">
        <v>19</v>
      </c>
      <c r="C14" s="321">
        <f>I52+I59</f>
        <v>53</v>
      </c>
      <c r="D14" s="321">
        <f>I31+I33</f>
        <v>50</v>
      </c>
      <c r="E14" s="321">
        <f>I73</f>
        <v>29</v>
      </c>
      <c r="F14" s="321">
        <f>I41+I45</f>
        <v>56</v>
      </c>
      <c r="G14" s="321">
        <f>SUM(C14:F14)</f>
        <v>188</v>
      </c>
      <c r="H14" s="74">
        <v>3</v>
      </c>
    </row>
    <row r="15" spans="1:8" ht="17.5">
      <c r="A15" s="9">
        <v>4</v>
      </c>
      <c r="B15" s="332" t="s">
        <v>31</v>
      </c>
      <c r="C15" s="69">
        <f>I55+I56</f>
        <v>51</v>
      </c>
      <c r="D15" s="69">
        <f>I27</f>
        <v>33</v>
      </c>
      <c r="E15" s="69"/>
      <c r="F15" s="69"/>
      <c r="G15" s="326">
        <f t="shared" ref="G15:G17" si="0">SUM(C15:F15)</f>
        <v>84</v>
      </c>
      <c r="H15" s="313">
        <v>4</v>
      </c>
    </row>
    <row r="16" spans="1:8" ht="17.5">
      <c r="A16" s="9">
        <v>5</v>
      </c>
      <c r="B16" s="333" t="s">
        <v>22</v>
      </c>
      <c r="C16" s="81">
        <f>I53+I58</f>
        <v>52</v>
      </c>
      <c r="D16" s="81">
        <f>I32</f>
        <v>25</v>
      </c>
      <c r="E16" s="81"/>
      <c r="F16" s="81"/>
      <c r="G16" s="81">
        <f t="shared" si="0"/>
        <v>77</v>
      </c>
      <c r="H16" s="83">
        <v>5</v>
      </c>
    </row>
    <row r="17" spans="1:10" ht="17.5">
      <c r="A17" s="9">
        <v>6</v>
      </c>
      <c r="B17" s="498" t="s">
        <v>21</v>
      </c>
      <c r="C17" s="106">
        <f>I51+I61</f>
        <v>53</v>
      </c>
      <c r="D17" s="106"/>
      <c r="E17" s="106"/>
      <c r="F17" s="106"/>
      <c r="G17" s="106">
        <f t="shared" si="0"/>
        <v>53</v>
      </c>
      <c r="H17" s="108">
        <v>6</v>
      </c>
    </row>
    <row r="18" spans="1:10" ht="17.5">
      <c r="A18" s="9">
        <v>7</v>
      </c>
      <c r="B18" s="499" t="s">
        <v>33</v>
      </c>
      <c r="C18" s="91">
        <f>I65</f>
        <v>16</v>
      </c>
      <c r="D18" s="91">
        <f>I35</f>
        <v>22</v>
      </c>
      <c r="E18" s="91"/>
      <c r="F18" s="91"/>
      <c r="G18" s="91">
        <f>SUM(C18:F18)</f>
        <v>38</v>
      </c>
      <c r="H18" s="93">
        <v>7</v>
      </c>
    </row>
    <row r="19" spans="1:10" ht="17.5">
      <c r="A19" s="9">
        <v>8</v>
      </c>
      <c r="B19" s="334" t="s">
        <v>18</v>
      </c>
      <c r="C19" s="335"/>
      <c r="D19" s="335"/>
      <c r="E19" s="335"/>
      <c r="F19" s="335">
        <f>I43</f>
        <v>27</v>
      </c>
      <c r="G19" s="335">
        <f>SUM(C19:F19)</f>
        <v>27</v>
      </c>
      <c r="H19" s="338">
        <v>8</v>
      </c>
    </row>
    <row r="20" spans="1:10" ht="18" thickBot="1">
      <c r="A20" s="22">
        <v>9</v>
      </c>
      <c r="B20" s="506" t="s">
        <v>27</v>
      </c>
      <c r="C20" s="507">
        <f>I54</f>
        <v>27</v>
      </c>
      <c r="D20" s="507"/>
      <c r="E20" s="507"/>
      <c r="F20" s="507"/>
      <c r="G20" s="507">
        <f>SUM(C20:F20)</f>
        <v>27</v>
      </c>
      <c r="H20" s="508">
        <v>8</v>
      </c>
    </row>
    <row r="21" spans="1:10">
      <c r="A21" s="3"/>
      <c r="B21" s="5"/>
      <c r="C21" s="4"/>
      <c r="D21" s="4"/>
      <c r="E21" s="4"/>
      <c r="F21" s="4"/>
      <c r="G21" s="4"/>
      <c r="H21" s="4"/>
    </row>
    <row r="24" spans="1:10">
      <c r="A24" s="474" t="s">
        <v>237</v>
      </c>
      <c r="B24" s="474"/>
      <c r="C24" s="474"/>
      <c r="D24" s="474"/>
      <c r="E24" s="474"/>
      <c r="F24" s="474"/>
      <c r="G24" s="474"/>
      <c r="H24" s="474"/>
      <c r="I24" s="474"/>
      <c r="J24" s="474"/>
    </row>
    <row r="25" spans="1:10" ht="15" thickBo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</row>
    <row r="26" spans="1:10" ht="28.5" thickBot="1">
      <c r="A26" s="480" t="s">
        <v>55</v>
      </c>
      <c r="B26" s="478" t="s">
        <v>56</v>
      </c>
      <c r="C26" s="478" t="s">
        <v>115</v>
      </c>
      <c r="D26" s="478" t="s">
        <v>116</v>
      </c>
      <c r="E26" s="478" t="s">
        <v>117</v>
      </c>
      <c r="F26" s="478" t="s">
        <v>118</v>
      </c>
      <c r="G26" s="478" t="s">
        <v>119</v>
      </c>
      <c r="H26" s="478" t="s">
        <v>0</v>
      </c>
      <c r="I26" s="479" t="s">
        <v>39</v>
      </c>
    </row>
    <row r="27" spans="1:10" ht="28">
      <c r="A27" s="481">
        <v>1</v>
      </c>
      <c r="B27" s="482" t="s">
        <v>218</v>
      </c>
      <c r="C27" s="512" t="s">
        <v>31</v>
      </c>
      <c r="D27" s="483" t="s">
        <v>147</v>
      </c>
      <c r="E27" s="483">
        <v>108</v>
      </c>
      <c r="F27" s="483">
        <v>1997</v>
      </c>
      <c r="G27" s="484">
        <v>2.1608796296296296E-2</v>
      </c>
      <c r="H27" s="483">
        <v>1</v>
      </c>
      <c r="I27" s="513">
        <v>33</v>
      </c>
    </row>
    <row r="28" spans="1:10">
      <c r="A28" s="481">
        <v>2</v>
      </c>
      <c r="B28" s="482" t="s">
        <v>71</v>
      </c>
      <c r="C28" s="491" t="s">
        <v>16</v>
      </c>
      <c r="D28" s="483" t="s">
        <v>41</v>
      </c>
      <c r="E28" s="483">
        <v>118</v>
      </c>
      <c r="F28" s="483">
        <v>1985</v>
      </c>
      <c r="G28" s="484">
        <v>2.417824074074074E-2</v>
      </c>
      <c r="H28" s="483">
        <v>2</v>
      </c>
      <c r="I28" s="502">
        <v>31</v>
      </c>
    </row>
    <row r="29" spans="1:10">
      <c r="A29" s="481">
        <v>3</v>
      </c>
      <c r="B29" s="482" t="s">
        <v>67</v>
      </c>
      <c r="C29" s="491" t="s">
        <v>16</v>
      </c>
      <c r="D29" s="483" t="s">
        <v>131</v>
      </c>
      <c r="E29" s="483">
        <v>104</v>
      </c>
      <c r="F29" s="483">
        <v>1977</v>
      </c>
      <c r="G29" s="484">
        <v>2.5706018518518517E-2</v>
      </c>
      <c r="H29" s="483">
        <v>3</v>
      </c>
      <c r="I29" s="502">
        <v>29</v>
      </c>
    </row>
    <row r="30" spans="1:10">
      <c r="A30" s="481">
        <v>4</v>
      </c>
      <c r="B30" s="482" t="s">
        <v>73</v>
      </c>
      <c r="C30" s="489" t="s">
        <v>16</v>
      </c>
      <c r="D30" s="483"/>
      <c r="E30" s="483">
        <v>114</v>
      </c>
      <c r="F30" s="483">
        <v>1982</v>
      </c>
      <c r="G30" s="484">
        <v>3.1377314814814809E-2</v>
      </c>
      <c r="H30" s="483">
        <v>4</v>
      </c>
      <c r="I30" s="525">
        <v>27</v>
      </c>
    </row>
    <row r="31" spans="1:10">
      <c r="A31" s="481">
        <v>5</v>
      </c>
      <c r="B31" s="482" t="s">
        <v>80</v>
      </c>
      <c r="C31" s="494" t="s">
        <v>19</v>
      </c>
      <c r="D31" s="483" t="s">
        <v>41</v>
      </c>
      <c r="E31" s="483">
        <v>116</v>
      </c>
      <c r="F31" s="483">
        <v>1989</v>
      </c>
      <c r="G31" s="484">
        <v>3.4178240740740738E-2</v>
      </c>
      <c r="H31" s="483">
        <v>5</v>
      </c>
      <c r="I31" s="509">
        <v>26</v>
      </c>
    </row>
    <row r="32" spans="1:10" ht="28">
      <c r="A32" s="481">
        <v>6</v>
      </c>
      <c r="B32" s="482" t="s">
        <v>70</v>
      </c>
      <c r="C32" s="516" t="s">
        <v>22</v>
      </c>
      <c r="D32" s="483" t="s">
        <v>42</v>
      </c>
      <c r="E32" s="483">
        <v>106</v>
      </c>
      <c r="F32" s="483">
        <v>1997</v>
      </c>
      <c r="G32" s="484">
        <v>3.7638888888888895E-2</v>
      </c>
      <c r="H32" s="483">
        <v>6</v>
      </c>
      <c r="I32" s="515">
        <v>25</v>
      </c>
    </row>
    <row r="33" spans="1:14">
      <c r="A33" s="481">
        <v>7</v>
      </c>
      <c r="B33" s="482" t="s">
        <v>229</v>
      </c>
      <c r="C33" s="494" t="s">
        <v>19</v>
      </c>
      <c r="D33" s="483"/>
      <c r="E33" s="483">
        <v>120</v>
      </c>
      <c r="F33" s="483">
        <v>1986</v>
      </c>
      <c r="G33" s="484">
        <v>3.9143518518518515E-2</v>
      </c>
      <c r="H33" s="483">
        <v>7</v>
      </c>
      <c r="I33" s="509">
        <v>24</v>
      </c>
    </row>
    <row r="34" spans="1:14">
      <c r="A34" s="481">
        <v>8</v>
      </c>
      <c r="B34" s="482" t="s">
        <v>230</v>
      </c>
      <c r="C34" s="493" t="s">
        <v>19</v>
      </c>
      <c r="D34" s="483"/>
      <c r="E34" s="483">
        <v>102</v>
      </c>
      <c r="F34" s="483">
        <v>1998</v>
      </c>
      <c r="G34" s="484">
        <v>4.3912037037037034E-2</v>
      </c>
      <c r="H34" s="483">
        <v>8</v>
      </c>
      <c r="I34" s="526">
        <v>23</v>
      </c>
    </row>
    <row r="35" spans="1:14" ht="28">
      <c r="A35" s="481">
        <v>9</v>
      </c>
      <c r="B35" s="482" t="s">
        <v>220</v>
      </c>
      <c r="C35" s="517" t="s">
        <v>166</v>
      </c>
      <c r="D35" s="483"/>
      <c r="E35" s="483">
        <v>110</v>
      </c>
      <c r="F35" s="483">
        <v>1988</v>
      </c>
      <c r="G35" s="484">
        <v>4.6215277777777779E-2</v>
      </c>
      <c r="H35" s="483">
        <v>9</v>
      </c>
      <c r="I35" s="518">
        <v>22</v>
      </c>
    </row>
    <row r="36" spans="1:14" ht="15" thickBot="1">
      <c r="A36" s="485">
        <v>10</v>
      </c>
      <c r="B36" s="486" t="s">
        <v>76</v>
      </c>
      <c r="C36" s="495" t="s">
        <v>19</v>
      </c>
      <c r="D36" s="487"/>
      <c r="E36" s="487">
        <v>112</v>
      </c>
      <c r="F36" s="487">
        <v>1992</v>
      </c>
      <c r="G36" s="488">
        <v>5.3703703703703698E-2</v>
      </c>
      <c r="H36" s="487">
        <v>10</v>
      </c>
      <c r="I36" s="524">
        <v>21</v>
      </c>
    </row>
    <row r="37" spans="1:14">
      <c r="A37" s="474" t="s">
        <v>238</v>
      </c>
      <c r="B37" s="474"/>
      <c r="C37" s="474"/>
      <c r="D37" s="474"/>
      <c r="E37" s="474"/>
      <c r="F37" s="474"/>
      <c r="G37" s="474"/>
      <c r="H37" s="474"/>
      <c r="I37" s="474"/>
      <c r="J37" s="474"/>
    </row>
    <row r="38" spans="1:14" ht="15" thickBot="1">
      <c r="A38" s="474"/>
      <c r="B38" s="474"/>
      <c r="C38" s="474"/>
      <c r="D38" s="474"/>
      <c r="E38" s="474"/>
      <c r="F38" s="474"/>
      <c r="G38" s="474"/>
      <c r="H38" s="474"/>
      <c r="I38" s="474"/>
      <c r="J38" s="474"/>
    </row>
    <row r="39" spans="1:14" ht="28.5" thickBot="1">
      <c r="A39" s="480" t="s">
        <v>55</v>
      </c>
      <c r="B39" s="478" t="s">
        <v>56</v>
      </c>
      <c r="C39" s="478" t="s">
        <v>115</v>
      </c>
      <c r="D39" s="478" t="s">
        <v>116</v>
      </c>
      <c r="E39" s="478" t="s">
        <v>117</v>
      </c>
      <c r="F39" s="478" t="s">
        <v>118</v>
      </c>
      <c r="G39" s="478" t="s">
        <v>119</v>
      </c>
      <c r="H39" s="478" t="s">
        <v>0</v>
      </c>
      <c r="I39" s="479" t="s">
        <v>39</v>
      </c>
    </row>
    <row r="40" spans="1:14">
      <c r="A40" s="481">
        <v>1</v>
      </c>
      <c r="B40" s="482" t="s">
        <v>63</v>
      </c>
      <c r="C40" s="491" t="s">
        <v>16</v>
      </c>
      <c r="D40" s="483"/>
      <c r="E40" s="483">
        <v>302</v>
      </c>
      <c r="F40" s="483">
        <v>1976</v>
      </c>
      <c r="G40" s="484">
        <v>2.4814814814814817E-2</v>
      </c>
      <c r="H40" s="483">
        <v>1</v>
      </c>
      <c r="I40" s="502">
        <v>33</v>
      </c>
      <c r="N40" s="500"/>
    </row>
    <row r="41" spans="1:14">
      <c r="A41" s="481">
        <v>2</v>
      </c>
      <c r="B41" s="482" t="s">
        <v>58</v>
      </c>
      <c r="C41" s="494" t="s">
        <v>19</v>
      </c>
      <c r="D41" s="483"/>
      <c r="E41" s="483">
        <v>314</v>
      </c>
      <c r="F41" s="483">
        <v>1979</v>
      </c>
      <c r="G41" s="484">
        <v>2.7118055555555552E-2</v>
      </c>
      <c r="H41" s="483">
        <v>2</v>
      </c>
      <c r="I41" s="509">
        <v>31</v>
      </c>
      <c r="N41" s="500"/>
    </row>
    <row r="42" spans="1:14">
      <c r="A42" s="481">
        <v>3</v>
      </c>
      <c r="B42" s="482" t="s">
        <v>62</v>
      </c>
      <c r="C42" s="491" t="s">
        <v>16</v>
      </c>
      <c r="D42" s="483"/>
      <c r="E42" s="483">
        <v>312</v>
      </c>
      <c r="F42" s="483">
        <v>1971</v>
      </c>
      <c r="G42" s="484">
        <v>2.9930555555555557E-2</v>
      </c>
      <c r="H42" s="483">
        <v>3</v>
      </c>
      <c r="I42" s="502">
        <v>29</v>
      </c>
      <c r="N42" s="500"/>
    </row>
    <row r="43" spans="1:14">
      <c r="A43" s="481">
        <v>4</v>
      </c>
      <c r="B43" s="482" t="s">
        <v>185</v>
      </c>
      <c r="C43" s="511" t="s">
        <v>18</v>
      </c>
      <c r="D43" s="483"/>
      <c r="E43" s="483">
        <v>304</v>
      </c>
      <c r="F43" s="483">
        <v>1965</v>
      </c>
      <c r="G43" s="484">
        <v>3.0243055555555554E-2</v>
      </c>
      <c r="H43" s="483">
        <v>4</v>
      </c>
      <c r="I43" s="510">
        <v>27</v>
      </c>
      <c r="N43" s="500"/>
    </row>
    <row r="44" spans="1:14">
      <c r="A44" s="481">
        <v>5</v>
      </c>
      <c r="B44" s="482" t="s">
        <v>57</v>
      </c>
      <c r="C44" s="489" t="s">
        <v>16</v>
      </c>
      <c r="D44" s="483"/>
      <c r="E44" s="483">
        <v>308</v>
      </c>
      <c r="F44" s="483">
        <v>1978</v>
      </c>
      <c r="G44" s="484">
        <v>3.1631944444444442E-2</v>
      </c>
      <c r="H44" s="483">
        <v>5</v>
      </c>
      <c r="I44" s="504">
        <v>26</v>
      </c>
      <c r="N44" s="500"/>
    </row>
    <row r="45" spans="1:14">
      <c r="A45" s="481">
        <v>6</v>
      </c>
      <c r="B45" s="482" t="s">
        <v>241</v>
      </c>
      <c r="C45" s="494" t="s">
        <v>19</v>
      </c>
      <c r="D45" s="483" t="s">
        <v>42</v>
      </c>
      <c r="E45" s="483">
        <v>306</v>
      </c>
      <c r="F45" s="483">
        <v>1980</v>
      </c>
      <c r="G45" s="484">
        <v>3.4756944444444444E-2</v>
      </c>
      <c r="H45" s="483">
        <v>6</v>
      </c>
      <c r="I45" s="509">
        <v>25</v>
      </c>
      <c r="N45" s="500"/>
    </row>
    <row r="46" spans="1:14" ht="15" thickBot="1">
      <c r="A46" s="485">
        <v>7</v>
      </c>
      <c r="B46" s="486" t="s">
        <v>61</v>
      </c>
      <c r="C46" s="490" t="s">
        <v>16</v>
      </c>
      <c r="D46" s="487"/>
      <c r="E46" s="487">
        <v>316</v>
      </c>
      <c r="F46" s="487">
        <v>1973</v>
      </c>
      <c r="G46" s="488">
        <v>3.6527777777777777E-2</v>
      </c>
      <c r="H46" s="487">
        <v>7</v>
      </c>
      <c r="I46" s="505">
        <v>24</v>
      </c>
      <c r="N46" s="500"/>
    </row>
    <row r="47" spans="1:14" s="36" customFormat="1">
      <c r="A47" s="473"/>
      <c r="B47" s="473"/>
      <c r="C47" s="475"/>
      <c r="D47" s="475"/>
      <c r="E47" s="475"/>
      <c r="F47" s="475"/>
      <c r="G47" s="476"/>
      <c r="H47" s="475"/>
      <c r="I47" s="475"/>
      <c r="N47" s="500"/>
    </row>
    <row r="48" spans="1:14">
      <c r="A48" s="474" t="s">
        <v>239</v>
      </c>
      <c r="B48" s="474"/>
      <c r="C48" s="474"/>
      <c r="D48" s="474"/>
      <c r="E48" s="474"/>
      <c r="F48" s="474"/>
      <c r="G48" s="474"/>
      <c r="H48" s="474"/>
      <c r="I48" s="474"/>
      <c r="J48" s="474"/>
      <c r="N48" s="500"/>
    </row>
    <row r="49" spans="1:14" ht="15" thickBot="1">
      <c r="A49" s="474"/>
      <c r="B49" s="474"/>
      <c r="C49" s="474"/>
      <c r="D49" s="474"/>
      <c r="E49" s="474"/>
      <c r="F49" s="474"/>
      <c r="G49" s="474"/>
      <c r="H49" s="474"/>
      <c r="I49" s="474"/>
      <c r="J49" s="474"/>
      <c r="N49" s="500"/>
    </row>
    <row r="50" spans="1:14" ht="28.5" thickBot="1">
      <c r="A50" s="41" t="s">
        <v>55</v>
      </c>
      <c r="B50" s="478" t="s">
        <v>56</v>
      </c>
      <c r="C50" s="478" t="s">
        <v>115</v>
      </c>
      <c r="D50" s="478" t="s">
        <v>116</v>
      </c>
      <c r="E50" s="478" t="s">
        <v>117</v>
      </c>
      <c r="F50" s="478" t="s">
        <v>118</v>
      </c>
      <c r="G50" s="478" t="s">
        <v>119</v>
      </c>
      <c r="H50" s="478" t="s">
        <v>0</v>
      </c>
      <c r="I50" s="479" t="s">
        <v>39</v>
      </c>
      <c r="N50" s="500"/>
    </row>
    <row r="51" spans="1:14">
      <c r="A51" s="481">
        <v>1</v>
      </c>
      <c r="B51" s="482" t="s">
        <v>100</v>
      </c>
      <c r="C51" s="521" t="s">
        <v>21</v>
      </c>
      <c r="D51" s="483" t="s">
        <v>41</v>
      </c>
      <c r="E51" s="483">
        <v>7</v>
      </c>
      <c r="F51" s="483">
        <v>1989</v>
      </c>
      <c r="G51" s="484">
        <v>1.8796296296296297E-2</v>
      </c>
      <c r="H51" s="483">
        <v>1</v>
      </c>
      <c r="I51" s="522">
        <v>33</v>
      </c>
      <c r="N51" s="500"/>
    </row>
    <row r="52" spans="1:14">
      <c r="A52" s="481">
        <v>2</v>
      </c>
      <c r="B52" s="482" t="s">
        <v>113</v>
      </c>
      <c r="C52" s="494" t="s">
        <v>19</v>
      </c>
      <c r="D52" s="483" t="s">
        <v>41</v>
      </c>
      <c r="E52" s="483">
        <v>23</v>
      </c>
      <c r="F52" s="483">
        <v>1984</v>
      </c>
      <c r="G52" s="484">
        <v>1.9212962962962963E-2</v>
      </c>
      <c r="H52" s="483">
        <v>2</v>
      </c>
      <c r="I52" s="509">
        <v>31</v>
      </c>
      <c r="N52" s="500"/>
    </row>
    <row r="53" spans="1:14" ht="28">
      <c r="A53" s="481">
        <v>3</v>
      </c>
      <c r="B53" s="482" t="s">
        <v>89</v>
      </c>
      <c r="C53" s="516" t="s">
        <v>22</v>
      </c>
      <c r="D53" s="483" t="s">
        <v>131</v>
      </c>
      <c r="E53" s="483">
        <v>33</v>
      </c>
      <c r="F53" s="483">
        <v>1987</v>
      </c>
      <c r="G53" s="484">
        <v>2.2083333333333333E-2</v>
      </c>
      <c r="H53" s="483">
        <v>3</v>
      </c>
      <c r="I53" s="515">
        <v>29</v>
      </c>
      <c r="N53" s="500"/>
    </row>
    <row r="54" spans="1:14">
      <c r="A54" s="481">
        <v>4</v>
      </c>
      <c r="B54" s="482" t="s">
        <v>197</v>
      </c>
      <c r="C54" s="519" t="s">
        <v>27</v>
      </c>
      <c r="D54" s="483" t="s">
        <v>41</v>
      </c>
      <c r="E54" s="483">
        <v>5</v>
      </c>
      <c r="F54" s="483">
        <v>1997</v>
      </c>
      <c r="G54" s="484">
        <v>2.2129629629629628E-2</v>
      </c>
      <c r="H54" s="483">
        <v>4</v>
      </c>
      <c r="I54" s="520">
        <v>27</v>
      </c>
      <c r="N54" s="500"/>
    </row>
    <row r="55" spans="1:14" ht="28">
      <c r="A55" s="481">
        <v>5</v>
      </c>
      <c r="B55" s="482" t="s">
        <v>216</v>
      </c>
      <c r="C55" s="512" t="s">
        <v>31</v>
      </c>
      <c r="D55" s="483"/>
      <c r="E55" s="483">
        <v>31</v>
      </c>
      <c r="F55" s="483">
        <v>1999</v>
      </c>
      <c r="G55" s="484">
        <v>2.224537037037037E-2</v>
      </c>
      <c r="H55" s="483">
        <v>5</v>
      </c>
      <c r="I55" s="513">
        <v>26</v>
      </c>
      <c r="N55" s="500"/>
    </row>
    <row r="56" spans="1:14" ht="28">
      <c r="A56" s="481">
        <v>6</v>
      </c>
      <c r="B56" s="482" t="s">
        <v>233</v>
      </c>
      <c r="C56" s="512" t="s">
        <v>31</v>
      </c>
      <c r="D56" s="483" t="s">
        <v>147</v>
      </c>
      <c r="E56" s="483">
        <v>21</v>
      </c>
      <c r="F56" s="483">
        <v>1992</v>
      </c>
      <c r="G56" s="484">
        <v>2.2743055555555555E-2</v>
      </c>
      <c r="H56" s="483">
        <v>6</v>
      </c>
      <c r="I56" s="513">
        <v>25</v>
      </c>
      <c r="N56" s="500"/>
    </row>
    <row r="57" spans="1:14">
      <c r="A57" s="481">
        <v>7</v>
      </c>
      <c r="B57" s="482" t="s">
        <v>106</v>
      </c>
      <c r="C57" s="491" t="s">
        <v>16</v>
      </c>
      <c r="D57" s="483" t="s">
        <v>41</v>
      </c>
      <c r="E57" s="483">
        <v>19</v>
      </c>
      <c r="F57" s="483">
        <v>1971</v>
      </c>
      <c r="G57" s="484">
        <v>2.3576388888888893E-2</v>
      </c>
      <c r="H57" s="483">
        <v>7</v>
      </c>
      <c r="I57" s="503">
        <v>24</v>
      </c>
      <c r="N57" s="500"/>
    </row>
    <row r="58" spans="1:14" ht="28">
      <c r="A58" s="481">
        <v>8</v>
      </c>
      <c r="B58" s="482" t="s">
        <v>199</v>
      </c>
      <c r="C58" s="516" t="s">
        <v>22</v>
      </c>
      <c r="D58" s="483" t="s">
        <v>131</v>
      </c>
      <c r="E58" s="483">
        <v>11</v>
      </c>
      <c r="F58" s="483">
        <v>1985</v>
      </c>
      <c r="G58" s="484">
        <v>2.4004629629629629E-2</v>
      </c>
      <c r="H58" s="483">
        <v>8</v>
      </c>
      <c r="I58" s="515">
        <v>23</v>
      </c>
      <c r="N58" s="500"/>
    </row>
    <row r="59" spans="1:14">
      <c r="A59" s="481">
        <v>9</v>
      </c>
      <c r="B59" s="482" t="s">
        <v>94</v>
      </c>
      <c r="C59" s="494" t="s">
        <v>19</v>
      </c>
      <c r="D59" s="483" t="s">
        <v>41</v>
      </c>
      <c r="E59" s="483">
        <v>35</v>
      </c>
      <c r="F59" s="483">
        <v>1987</v>
      </c>
      <c r="G59" s="484">
        <v>2.4884259259259259E-2</v>
      </c>
      <c r="H59" s="483">
        <v>9</v>
      </c>
      <c r="I59" s="509">
        <v>22</v>
      </c>
      <c r="N59" s="500"/>
    </row>
    <row r="60" spans="1:14">
      <c r="A60" s="481">
        <v>10</v>
      </c>
      <c r="B60" s="482" t="s">
        <v>93</v>
      </c>
      <c r="C60" s="514" t="s">
        <v>31</v>
      </c>
      <c r="D60" s="483" t="s">
        <v>147</v>
      </c>
      <c r="E60" s="483">
        <v>27</v>
      </c>
      <c r="F60" s="483">
        <v>1997</v>
      </c>
      <c r="G60" s="484">
        <v>2.5347222222222219E-2</v>
      </c>
      <c r="H60" s="483">
        <v>10</v>
      </c>
      <c r="I60" s="504">
        <v>21</v>
      </c>
      <c r="N60" s="500"/>
    </row>
    <row r="61" spans="1:14">
      <c r="A61" s="481">
        <v>11</v>
      </c>
      <c r="B61" s="482" t="s">
        <v>101</v>
      </c>
      <c r="C61" s="521" t="s">
        <v>21</v>
      </c>
      <c r="D61" s="483" t="s">
        <v>42</v>
      </c>
      <c r="E61" s="483">
        <v>17</v>
      </c>
      <c r="F61" s="483">
        <v>1987</v>
      </c>
      <c r="G61" s="484">
        <v>2.6296296296296293E-2</v>
      </c>
      <c r="H61" s="483">
        <v>11</v>
      </c>
      <c r="I61" s="522">
        <v>20</v>
      </c>
      <c r="N61" s="500"/>
    </row>
    <row r="62" spans="1:14" ht="28">
      <c r="A62" s="481">
        <v>12</v>
      </c>
      <c r="B62" s="482" t="s">
        <v>97</v>
      </c>
      <c r="C62" s="492" t="s">
        <v>22</v>
      </c>
      <c r="D62" s="483" t="s">
        <v>131</v>
      </c>
      <c r="E62" s="483">
        <v>29</v>
      </c>
      <c r="F62" s="483">
        <v>1987</v>
      </c>
      <c r="G62" s="484">
        <v>2.7789351851851853E-2</v>
      </c>
      <c r="H62" s="483">
        <v>12</v>
      </c>
      <c r="I62" s="504">
        <v>19</v>
      </c>
      <c r="N62" s="500"/>
    </row>
    <row r="63" spans="1:14">
      <c r="A63" s="481">
        <v>13</v>
      </c>
      <c r="B63" s="482" t="s">
        <v>242</v>
      </c>
      <c r="C63" s="491" t="s">
        <v>16</v>
      </c>
      <c r="D63" s="483"/>
      <c r="E63" s="483">
        <v>25</v>
      </c>
      <c r="F63" s="483">
        <v>1987</v>
      </c>
      <c r="G63" s="484">
        <v>2.9502314814814815E-2</v>
      </c>
      <c r="H63" s="483">
        <v>13</v>
      </c>
      <c r="I63" s="503">
        <v>18</v>
      </c>
      <c r="N63" s="500"/>
    </row>
    <row r="64" spans="1:14">
      <c r="A64" s="481">
        <v>14</v>
      </c>
      <c r="B64" s="482" t="s">
        <v>243</v>
      </c>
      <c r="C64" s="514" t="s">
        <v>31</v>
      </c>
      <c r="D64" s="483"/>
      <c r="E64" s="483">
        <v>1</v>
      </c>
      <c r="F64" s="483">
        <v>1994</v>
      </c>
      <c r="G64" s="484">
        <v>2.9525462962962962E-2</v>
      </c>
      <c r="H64" s="483">
        <v>14</v>
      </c>
      <c r="I64" s="504">
        <v>17</v>
      </c>
      <c r="N64" s="500"/>
    </row>
    <row r="65" spans="1:14" ht="28">
      <c r="A65" s="481">
        <v>15</v>
      </c>
      <c r="B65" s="482" t="s">
        <v>244</v>
      </c>
      <c r="C65" s="517" t="s">
        <v>141</v>
      </c>
      <c r="D65" s="483"/>
      <c r="E65" s="483">
        <v>13</v>
      </c>
      <c r="F65" s="483">
        <v>1984</v>
      </c>
      <c r="G65" s="484">
        <v>4.597222222222222E-2</v>
      </c>
      <c r="H65" s="483">
        <v>15</v>
      </c>
      <c r="I65" s="121">
        <v>16</v>
      </c>
      <c r="N65" s="500"/>
    </row>
    <row r="66" spans="1:14">
      <c r="A66" s="481">
        <v>16</v>
      </c>
      <c r="B66" s="482" t="s">
        <v>109</v>
      </c>
      <c r="C66" s="489" t="s">
        <v>16</v>
      </c>
      <c r="D66" s="483" t="s">
        <v>41</v>
      </c>
      <c r="E66" s="483">
        <v>3</v>
      </c>
      <c r="F66" s="483">
        <v>1993</v>
      </c>
      <c r="G66" s="483" t="s">
        <v>226</v>
      </c>
      <c r="H66" s="483"/>
      <c r="I66" s="504"/>
      <c r="N66" s="500"/>
    </row>
    <row r="67" spans="1:14" ht="15" thickBot="1">
      <c r="A67" s="485">
        <v>17</v>
      </c>
      <c r="B67" s="486" t="s">
        <v>202</v>
      </c>
      <c r="C67" s="523" t="s">
        <v>23</v>
      </c>
      <c r="D67" s="487"/>
      <c r="E67" s="487">
        <v>9</v>
      </c>
      <c r="F67" s="487">
        <v>1992</v>
      </c>
      <c r="G67" s="487" t="s">
        <v>226</v>
      </c>
      <c r="H67" s="487"/>
      <c r="I67" s="505"/>
      <c r="N67" s="500"/>
    </row>
    <row r="68" spans="1:14">
      <c r="A68" s="474" t="s">
        <v>240</v>
      </c>
      <c r="B68" s="474"/>
      <c r="C68" s="474"/>
      <c r="D68" s="474"/>
      <c r="E68" s="474"/>
      <c r="F68" s="474"/>
      <c r="G68" s="474"/>
      <c r="H68" s="474"/>
      <c r="I68" s="474"/>
      <c r="J68" s="474"/>
      <c r="N68" s="500"/>
    </row>
    <row r="69" spans="1:14" ht="15" thickBot="1">
      <c r="A69" s="474"/>
      <c r="B69" s="474"/>
      <c r="C69" s="474"/>
      <c r="D69" s="474"/>
      <c r="E69" s="474"/>
      <c r="F69" s="474"/>
      <c r="G69" s="474"/>
      <c r="H69" s="474"/>
      <c r="I69" s="474"/>
      <c r="J69" s="474"/>
      <c r="N69" s="500"/>
    </row>
    <row r="70" spans="1:14" ht="28.5" thickBot="1">
      <c r="A70" s="41" t="s">
        <v>55</v>
      </c>
      <c r="B70" s="477" t="s">
        <v>56</v>
      </c>
      <c r="C70" s="478" t="s">
        <v>115</v>
      </c>
      <c r="D70" s="478" t="s">
        <v>116</v>
      </c>
      <c r="E70" s="478" t="s">
        <v>117</v>
      </c>
      <c r="F70" s="478" t="s">
        <v>118</v>
      </c>
      <c r="G70" s="478" t="s">
        <v>119</v>
      </c>
      <c r="H70" s="478" t="s">
        <v>0</v>
      </c>
      <c r="I70" s="479" t="s">
        <v>39</v>
      </c>
    </row>
    <row r="71" spans="1:14">
      <c r="A71" s="481">
        <v>1</v>
      </c>
      <c r="B71" s="482" t="s">
        <v>176</v>
      </c>
      <c r="C71" s="491" t="s">
        <v>16</v>
      </c>
      <c r="D71" s="483" t="s">
        <v>41</v>
      </c>
      <c r="E71" s="483">
        <v>207</v>
      </c>
      <c r="F71" s="483">
        <v>1977</v>
      </c>
      <c r="G71" s="484">
        <v>2.0914351851851851E-2</v>
      </c>
      <c r="H71" s="483">
        <v>1</v>
      </c>
      <c r="I71" s="496">
        <v>33</v>
      </c>
    </row>
    <row r="72" spans="1:14">
      <c r="A72" s="481">
        <v>2</v>
      </c>
      <c r="B72" s="482" t="s">
        <v>84</v>
      </c>
      <c r="C72" s="491" t="s">
        <v>16</v>
      </c>
      <c r="D72" s="483"/>
      <c r="E72" s="483">
        <v>205</v>
      </c>
      <c r="F72" s="483">
        <v>1983</v>
      </c>
      <c r="G72" s="484">
        <v>2.3657407407407408E-2</v>
      </c>
      <c r="H72" s="483">
        <v>2</v>
      </c>
      <c r="I72" s="496">
        <v>31</v>
      </c>
    </row>
    <row r="73" spans="1:14">
      <c r="A73" s="481">
        <v>3</v>
      </c>
      <c r="B73" s="482" t="s">
        <v>83</v>
      </c>
      <c r="C73" s="494" t="s">
        <v>19</v>
      </c>
      <c r="D73" s="483" t="s">
        <v>41</v>
      </c>
      <c r="E73" s="483">
        <v>203</v>
      </c>
      <c r="F73" s="483">
        <v>1979</v>
      </c>
      <c r="G73" s="484">
        <v>3.3692129629629627E-2</v>
      </c>
      <c r="H73" s="483">
        <v>3</v>
      </c>
      <c r="I73" s="497">
        <v>29</v>
      </c>
    </row>
    <row r="74" spans="1:14" ht="15" thickBot="1">
      <c r="A74" s="485">
        <v>4</v>
      </c>
      <c r="B74" s="486" t="s">
        <v>82</v>
      </c>
      <c r="C74" s="490" t="s">
        <v>16</v>
      </c>
      <c r="D74" s="487" t="s">
        <v>41</v>
      </c>
      <c r="E74" s="487">
        <v>201</v>
      </c>
      <c r="F74" s="487">
        <v>1969</v>
      </c>
      <c r="G74" s="488">
        <v>3.5821759259259262E-2</v>
      </c>
      <c r="H74" s="487">
        <v>4</v>
      </c>
      <c r="I74" s="505">
        <v>27</v>
      </c>
    </row>
    <row r="75" spans="1:14">
      <c r="B75" s="472"/>
    </row>
    <row r="76" spans="1:14">
      <c r="B76" s="472"/>
    </row>
    <row r="77" spans="1:14">
      <c r="B77" s="472"/>
    </row>
    <row r="78" spans="1:14">
      <c r="B78" s="472"/>
    </row>
    <row r="80" spans="1:14" ht="15.5">
      <c r="B80" s="39"/>
    </row>
    <row r="82" spans="2:2">
      <c r="B82" s="471"/>
    </row>
    <row r="83" spans="2:2">
      <c r="B83" s="472"/>
    </row>
    <row r="84" spans="2:2">
      <c r="B84" s="472"/>
    </row>
    <row r="85" spans="2:2">
      <c r="B85" s="472"/>
    </row>
    <row r="86" spans="2:2">
      <c r="B86" s="472"/>
    </row>
    <row r="87" spans="2:2">
      <c r="B87" s="472"/>
    </row>
    <row r="88" spans="2:2">
      <c r="B88" s="472"/>
    </row>
    <row r="89" spans="2:2">
      <c r="B89" s="472"/>
    </row>
    <row r="90" spans="2:2">
      <c r="B90" s="472"/>
    </row>
    <row r="91" spans="2:2">
      <c r="B91" s="472"/>
    </row>
    <row r="92" spans="2:2">
      <c r="B92" s="472"/>
    </row>
    <row r="93" spans="2:2">
      <c r="B93" s="472"/>
    </row>
  </sheetData>
  <mergeCells count="13">
    <mergeCell ref="A24:J25"/>
    <mergeCell ref="A37:J38"/>
    <mergeCell ref="A48:J49"/>
    <mergeCell ref="A68:J69"/>
    <mergeCell ref="A1:H1"/>
    <mergeCell ref="A2:H2"/>
    <mergeCell ref="A3:H3"/>
    <mergeCell ref="A4:H4"/>
    <mergeCell ref="A7:H7"/>
    <mergeCell ref="A9:A11"/>
    <mergeCell ref="B9:B11"/>
    <mergeCell ref="C9:F10"/>
    <mergeCell ref="G9:H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33" zoomScale="77" workbookViewId="0">
      <selection sqref="A1:H21"/>
    </sheetView>
  </sheetViews>
  <sheetFormatPr defaultRowHeight="14.5"/>
  <cols>
    <col min="2" max="2" width="29.1796875" bestFit="1" customWidth="1"/>
    <col min="3" max="3" width="12.54296875" customWidth="1"/>
    <col min="6" max="6" width="10.1796875" customWidth="1"/>
  </cols>
  <sheetData>
    <row r="1" spans="1:10">
      <c r="A1" s="426" t="s">
        <v>1</v>
      </c>
      <c r="B1" s="426"/>
      <c r="C1" s="426"/>
      <c r="D1" s="426"/>
      <c r="E1" s="426"/>
      <c r="F1" s="426"/>
      <c r="G1" s="426"/>
      <c r="H1" s="426"/>
      <c r="I1" s="5"/>
      <c r="J1" s="59"/>
    </row>
    <row r="2" spans="1:10">
      <c r="A2" s="427"/>
      <c r="B2" s="427"/>
      <c r="C2" s="427"/>
      <c r="D2" s="427"/>
      <c r="E2" s="427"/>
      <c r="F2" s="427"/>
      <c r="G2" s="427"/>
      <c r="H2" s="427"/>
      <c r="I2" s="5"/>
      <c r="J2" s="59"/>
    </row>
    <row r="3" spans="1:10" ht="15.5">
      <c r="A3" s="425" t="s">
        <v>9</v>
      </c>
      <c r="B3" s="425"/>
      <c r="C3" s="425"/>
      <c r="D3" s="425"/>
      <c r="E3" s="425"/>
      <c r="F3" s="425"/>
      <c r="G3" s="425"/>
      <c r="H3" s="425"/>
      <c r="I3" s="5"/>
      <c r="J3" s="59"/>
    </row>
    <row r="4" spans="1:10" ht="15.5">
      <c r="A4" s="425" t="s">
        <v>28</v>
      </c>
      <c r="B4" s="425"/>
      <c r="C4" s="425"/>
      <c r="D4" s="425"/>
      <c r="E4" s="425"/>
      <c r="F4" s="425"/>
      <c r="G4" s="425"/>
      <c r="H4" s="425"/>
      <c r="I4" s="5"/>
      <c r="J4" s="59"/>
    </row>
    <row r="5" spans="1:10" ht="15.5">
      <c r="A5" s="276"/>
      <c r="B5" s="276"/>
      <c r="C5" s="276"/>
      <c r="D5" s="276"/>
      <c r="E5" s="276"/>
      <c r="F5" s="276"/>
      <c r="G5" s="276"/>
      <c r="H5" s="276"/>
      <c r="I5" s="5"/>
      <c r="J5" s="59"/>
    </row>
    <row r="6" spans="1:10" ht="15.5">
      <c r="A6" s="1" t="s">
        <v>35</v>
      </c>
      <c r="B6" s="1"/>
      <c r="C6" s="10"/>
      <c r="D6" s="10"/>
      <c r="E6" s="10"/>
      <c r="F6" s="10"/>
      <c r="G6" s="36"/>
      <c r="H6" s="133" t="s">
        <v>222</v>
      </c>
      <c r="I6" s="5"/>
      <c r="J6" s="59"/>
    </row>
    <row r="7" spans="1:10" ht="18">
      <c r="A7" s="434" t="s">
        <v>234</v>
      </c>
      <c r="B7" s="434"/>
      <c r="C7" s="434"/>
      <c r="D7" s="434"/>
      <c r="E7" s="434"/>
      <c r="F7" s="434"/>
      <c r="G7" s="434"/>
      <c r="H7" s="434"/>
      <c r="I7" s="5"/>
      <c r="J7" s="59"/>
    </row>
    <row r="8" spans="1:10" ht="15" thickBot="1">
      <c r="A8" s="6"/>
      <c r="B8" s="7"/>
      <c r="C8" s="8"/>
      <c r="D8" s="8"/>
      <c r="E8" s="8"/>
      <c r="F8" s="8"/>
      <c r="G8" s="8"/>
      <c r="H8" s="8"/>
      <c r="I8" s="5"/>
      <c r="J8" s="59"/>
    </row>
    <row r="9" spans="1:10">
      <c r="A9" s="451" t="s">
        <v>4</v>
      </c>
      <c r="B9" s="454" t="s">
        <v>5</v>
      </c>
      <c r="C9" s="440" t="s">
        <v>29</v>
      </c>
      <c r="D9" s="440"/>
      <c r="E9" s="440"/>
      <c r="F9" s="440"/>
      <c r="G9" s="440" t="s">
        <v>40</v>
      </c>
      <c r="H9" s="457"/>
      <c r="I9" s="5"/>
      <c r="J9" s="59"/>
    </row>
    <row r="10" spans="1:10" ht="45" customHeight="1">
      <c r="A10" s="452"/>
      <c r="B10" s="455"/>
      <c r="C10" s="443"/>
      <c r="D10" s="443"/>
      <c r="E10" s="443"/>
      <c r="F10" s="443"/>
      <c r="G10" s="443"/>
      <c r="H10" s="458"/>
      <c r="I10" s="5"/>
      <c r="J10" s="59"/>
    </row>
    <row r="11" spans="1:10" ht="18" thickBot="1">
      <c r="A11" s="453"/>
      <c r="B11" s="456"/>
      <c r="C11" s="344" t="s">
        <v>7</v>
      </c>
      <c r="D11" s="24" t="s">
        <v>8</v>
      </c>
      <c r="E11" s="24" t="s">
        <v>24</v>
      </c>
      <c r="F11" s="24" t="s">
        <v>25</v>
      </c>
      <c r="G11" s="24" t="s">
        <v>39</v>
      </c>
      <c r="H11" s="25" t="s">
        <v>0</v>
      </c>
      <c r="I11" s="5"/>
      <c r="J11" s="59"/>
    </row>
    <row r="12" spans="1:10" ht="17.5">
      <c r="A12" s="21">
        <v>1</v>
      </c>
      <c r="B12" s="342" t="s">
        <v>16</v>
      </c>
      <c r="C12" s="343">
        <v>66</v>
      </c>
      <c r="D12" s="343">
        <v>66</v>
      </c>
      <c r="E12" s="343">
        <v>66</v>
      </c>
      <c r="F12" s="343">
        <v>66</v>
      </c>
      <c r="G12" s="343">
        <f>SUM(C12:F12)</f>
        <v>264</v>
      </c>
      <c r="H12" s="329">
        <v>1</v>
      </c>
      <c r="I12" s="5"/>
      <c r="J12" s="59"/>
    </row>
    <row r="13" spans="1:10" ht="17.5">
      <c r="A13" s="9">
        <v>2</v>
      </c>
      <c r="B13" s="330" t="s">
        <v>19</v>
      </c>
      <c r="C13" s="321">
        <v>31</v>
      </c>
      <c r="D13" s="321">
        <f>31+29</f>
        <v>60</v>
      </c>
      <c r="E13" s="321">
        <v>33</v>
      </c>
      <c r="F13" s="321">
        <v>33</v>
      </c>
      <c r="G13" s="321">
        <f>SUM(C13:F13)</f>
        <v>157</v>
      </c>
      <c r="H13" s="74">
        <v>2</v>
      </c>
      <c r="I13" s="5"/>
      <c r="J13" s="59"/>
    </row>
    <row r="14" spans="1:10" ht="17.5">
      <c r="A14" s="9">
        <v>3</v>
      </c>
      <c r="B14" s="331" t="s">
        <v>26</v>
      </c>
      <c r="C14" s="111">
        <f>25+25</f>
        <v>50</v>
      </c>
      <c r="D14" s="111">
        <f>26+25</f>
        <v>51</v>
      </c>
      <c r="E14" s="111">
        <v>31</v>
      </c>
      <c r="F14" s="111"/>
      <c r="G14" s="111">
        <f>SUM(C14:F14)</f>
        <v>132</v>
      </c>
      <c r="H14" s="113">
        <v>3</v>
      </c>
      <c r="I14" s="5"/>
      <c r="J14" s="59"/>
    </row>
    <row r="15" spans="1:10" ht="17.5">
      <c r="A15" s="9">
        <v>4</v>
      </c>
      <c r="B15" s="332" t="s">
        <v>31</v>
      </c>
      <c r="C15" s="69">
        <v>60</v>
      </c>
      <c r="D15" s="69">
        <v>33</v>
      </c>
      <c r="E15" s="69"/>
      <c r="F15" s="69">
        <v>27</v>
      </c>
      <c r="G15" s="326">
        <f t="shared" ref="G15:G18" si="0">SUM(C15:F15)</f>
        <v>120</v>
      </c>
      <c r="H15" s="313">
        <v>4</v>
      </c>
      <c r="I15" s="5"/>
      <c r="J15" s="59"/>
    </row>
    <row r="16" spans="1:10" ht="17.5">
      <c r="A16" s="9">
        <v>5</v>
      </c>
      <c r="B16" s="333" t="s">
        <v>22</v>
      </c>
      <c r="C16" s="81">
        <f>31+26</f>
        <v>57</v>
      </c>
      <c r="D16" s="81"/>
      <c r="E16" s="81"/>
      <c r="F16" s="81"/>
      <c r="G16" s="81">
        <f t="shared" si="0"/>
        <v>57</v>
      </c>
      <c r="H16" s="83">
        <v>5</v>
      </c>
      <c r="I16" s="5"/>
      <c r="J16" s="59"/>
    </row>
    <row r="17" spans="1:11" ht="17.5">
      <c r="A17" s="9">
        <v>6</v>
      </c>
      <c r="B17" s="334" t="s">
        <v>18</v>
      </c>
      <c r="C17" s="335"/>
      <c r="D17" s="335"/>
      <c r="E17" s="335"/>
      <c r="F17" s="335">
        <v>31</v>
      </c>
      <c r="G17" s="335">
        <f>SUM(C17:F17)</f>
        <v>31</v>
      </c>
      <c r="H17" s="338">
        <v>6</v>
      </c>
      <c r="I17" s="5"/>
      <c r="J17" s="59"/>
    </row>
    <row r="18" spans="1:11" ht="17.5">
      <c r="A18" s="9">
        <v>7</v>
      </c>
      <c r="B18" s="336" t="s">
        <v>17</v>
      </c>
      <c r="C18" s="322"/>
      <c r="D18" s="322"/>
      <c r="E18" s="322"/>
      <c r="F18" s="322">
        <v>29</v>
      </c>
      <c r="G18" s="322">
        <f t="shared" si="0"/>
        <v>29</v>
      </c>
      <c r="H18" s="323">
        <v>7</v>
      </c>
      <c r="I18" s="5"/>
      <c r="J18" s="59"/>
    </row>
    <row r="19" spans="1:11" ht="17.5">
      <c r="A19" s="9">
        <v>8</v>
      </c>
      <c r="B19" s="337" t="s">
        <v>34</v>
      </c>
      <c r="C19" s="327"/>
      <c r="D19" s="327">
        <v>27</v>
      </c>
      <c r="E19" s="327"/>
      <c r="F19" s="327"/>
      <c r="G19" s="327">
        <f>SUM(C19:F19)</f>
        <v>27</v>
      </c>
      <c r="H19" s="328">
        <v>8</v>
      </c>
      <c r="I19" s="5"/>
      <c r="J19" s="59"/>
    </row>
    <row r="20" spans="1:11" ht="18" thickBot="1">
      <c r="A20" s="22">
        <v>9</v>
      </c>
      <c r="B20" s="339" t="s">
        <v>23</v>
      </c>
      <c r="C20" s="340"/>
      <c r="D20" s="340"/>
      <c r="E20" s="340"/>
      <c r="F20" s="340"/>
      <c r="G20" s="340">
        <f>SUM(C20:F20)</f>
        <v>0</v>
      </c>
      <c r="H20" s="341">
        <v>9</v>
      </c>
      <c r="I20" s="5"/>
      <c r="J20" s="59"/>
    </row>
    <row r="21" spans="1:11">
      <c r="A21" s="3"/>
      <c r="B21" s="5"/>
      <c r="C21" s="4"/>
      <c r="D21" s="4"/>
      <c r="E21" s="4"/>
      <c r="F21" s="4"/>
      <c r="G21" s="4"/>
      <c r="H21" s="4"/>
      <c r="I21" s="5"/>
      <c r="J21" s="59"/>
    </row>
    <row r="22" spans="1:11" ht="15.5">
      <c r="A22" s="275"/>
      <c r="B22" s="275"/>
      <c r="C22" s="275"/>
      <c r="D22" s="275"/>
      <c r="E22" s="36"/>
      <c r="F22" s="36"/>
      <c r="G22" s="36"/>
      <c r="H22" s="36"/>
      <c r="I22" s="36"/>
      <c r="J22" s="59"/>
    </row>
    <row r="23" spans="1:11" ht="15.5">
      <c r="B23" s="39"/>
      <c r="C23" s="39"/>
      <c r="D23" s="39"/>
      <c r="E23" s="39"/>
      <c r="F23" s="39"/>
      <c r="G23" s="39"/>
      <c r="H23" s="39"/>
      <c r="I23" s="39"/>
      <c r="J23" s="39"/>
      <c r="K23" s="36"/>
    </row>
    <row r="24" spans="1:11" ht="16" thickBot="1">
      <c r="A24" s="277" t="s">
        <v>227</v>
      </c>
      <c r="B24" s="39"/>
      <c r="C24" s="39"/>
      <c r="D24" s="39"/>
      <c r="E24" s="39"/>
      <c r="F24" s="39"/>
      <c r="G24" s="39"/>
      <c r="H24" s="39"/>
      <c r="I24" s="39"/>
      <c r="J24" s="36"/>
    </row>
    <row r="25" spans="1:11">
      <c r="A25" s="288" t="s">
        <v>55</v>
      </c>
      <c r="B25" s="289" t="s">
        <v>56</v>
      </c>
      <c r="C25" s="289" t="s">
        <v>115</v>
      </c>
      <c r="D25" s="289" t="s">
        <v>116</v>
      </c>
      <c r="E25" s="289" t="s">
        <v>118</v>
      </c>
      <c r="F25" s="289" t="s">
        <v>119</v>
      </c>
      <c r="G25" s="290" t="s">
        <v>0</v>
      </c>
      <c r="H25" s="291" t="s">
        <v>39</v>
      </c>
      <c r="I25" s="36"/>
    </row>
    <row r="26" spans="1:11" ht="26">
      <c r="A26" s="292">
        <v>1</v>
      </c>
      <c r="B26" s="279" t="s">
        <v>58</v>
      </c>
      <c r="C26" s="302" t="s">
        <v>19</v>
      </c>
      <c r="D26" s="278"/>
      <c r="E26" s="278">
        <v>1979</v>
      </c>
      <c r="F26" s="280">
        <v>2.7546296296296294E-3</v>
      </c>
      <c r="G26" s="278">
        <v>1</v>
      </c>
      <c r="H26" s="309">
        <v>33</v>
      </c>
      <c r="I26" s="36"/>
    </row>
    <row r="27" spans="1:11">
      <c r="A27" s="292">
        <v>2</v>
      </c>
      <c r="B27" s="279" t="s">
        <v>185</v>
      </c>
      <c r="C27" s="317" t="s">
        <v>18</v>
      </c>
      <c r="D27" s="278"/>
      <c r="E27" s="278">
        <v>1965</v>
      </c>
      <c r="F27" s="280">
        <v>3.472222222222222E-3</v>
      </c>
      <c r="G27" s="278">
        <v>2</v>
      </c>
      <c r="H27" s="320">
        <v>31</v>
      </c>
      <c r="I27" s="36"/>
    </row>
    <row r="28" spans="1:11">
      <c r="A28" s="292">
        <v>3</v>
      </c>
      <c r="B28" s="279" t="s">
        <v>183</v>
      </c>
      <c r="C28" s="324" t="s">
        <v>17</v>
      </c>
      <c r="D28" s="278" t="s">
        <v>42</v>
      </c>
      <c r="E28" s="278">
        <v>1981</v>
      </c>
      <c r="F28" s="280">
        <v>4.3287037037037035E-3</v>
      </c>
      <c r="G28" s="278">
        <v>3</v>
      </c>
      <c r="H28" s="325">
        <v>29</v>
      </c>
      <c r="I28" s="36"/>
    </row>
    <row r="29" spans="1:11" ht="26">
      <c r="A29" s="292">
        <v>4</v>
      </c>
      <c r="B29" s="279" t="s">
        <v>223</v>
      </c>
      <c r="C29" s="304" t="s">
        <v>31</v>
      </c>
      <c r="D29" s="278"/>
      <c r="E29" s="278">
        <v>1964</v>
      </c>
      <c r="F29" s="280">
        <v>6.3425925925925915E-3</v>
      </c>
      <c r="G29" s="278">
        <v>4</v>
      </c>
      <c r="H29" s="312">
        <v>27</v>
      </c>
      <c r="I29" s="36"/>
    </row>
    <row r="30" spans="1:11" ht="26">
      <c r="A30" s="292">
        <v>5</v>
      </c>
      <c r="B30" s="279" t="s">
        <v>224</v>
      </c>
      <c r="C30" s="307" t="s">
        <v>23</v>
      </c>
      <c r="D30" s="278"/>
      <c r="E30" s="278">
        <v>1982</v>
      </c>
      <c r="F30" s="280" t="s">
        <v>226</v>
      </c>
      <c r="G30" s="278"/>
      <c r="H30" s="293"/>
      <c r="I30" s="36"/>
    </row>
    <row r="31" spans="1:11" ht="26.5" thickBot="1">
      <c r="A31" s="294">
        <v>6</v>
      </c>
      <c r="B31" s="295" t="s">
        <v>225</v>
      </c>
      <c r="C31" s="308" t="s">
        <v>23</v>
      </c>
      <c r="D31" s="296"/>
      <c r="E31" s="296">
        <v>1969</v>
      </c>
      <c r="F31" s="297" t="s">
        <v>226</v>
      </c>
      <c r="G31" s="296"/>
      <c r="H31" s="298"/>
      <c r="I31" s="36"/>
    </row>
    <row r="32" spans="1:11" ht="15.5">
      <c r="C32" s="39"/>
      <c r="D32" s="39"/>
      <c r="E32" s="39"/>
      <c r="F32" s="39"/>
      <c r="G32" s="39"/>
      <c r="H32" s="39"/>
      <c r="I32" s="36"/>
    </row>
    <row r="33" spans="1:9" ht="16" thickBot="1">
      <c r="A33" s="277" t="s">
        <v>66</v>
      </c>
      <c r="B33" s="39"/>
      <c r="C33" s="39"/>
      <c r="D33" s="39"/>
      <c r="E33" s="39"/>
      <c r="F33" s="39"/>
      <c r="G33" s="39"/>
      <c r="H33" s="39"/>
      <c r="I33" s="36"/>
    </row>
    <row r="34" spans="1:9" ht="15" thickBot="1">
      <c r="A34" s="284" t="s">
        <v>55</v>
      </c>
      <c r="B34" s="285" t="s">
        <v>56</v>
      </c>
      <c r="C34" s="285" t="s">
        <v>115</v>
      </c>
      <c r="D34" s="285" t="s">
        <v>116</v>
      </c>
      <c r="E34" s="285" t="s">
        <v>118</v>
      </c>
      <c r="F34" s="285" t="s">
        <v>119</v>
      </c>
      <c r="G34" s="286" t="s">
        <v>0</v>
      </c>
      <c r="H34" s="287" t="s">
        <v>39</v>
      </c>
      <c r="I34" s="36"/>
    </row>
    <row r="35" spans="1:9" ht="26">
      <c r="A35" s="412">
        <v>1</v>
      </c>
      <c r="B35" s="281" t="s">
        <v>218</v>
      </c>
      <c r="C35" s="304" t="s">
        <v>31</v>
      </c>
      <c r="D35" s="282" t="s">
        <v>147</v>
      </c>
      <c r="E35" s="282">
        <v>1997</v>
      </c>
      <c r="F35" s="283">
        <v>2.2337962962962967E-3</v>
      </c>
      <c r="G35" s="282">
        <v>1</v>
      </c>
      <c r="H35" s="413">
        <v>33</v>
      </c>
      <c r="I35" s="36"/>
    </row>
    <row r="36" spans="1:9" ht="26">
      <c r="A36" s="292">
        <v>2</v>
      </c>
      <c r="B36" s="279" t="s">
        <v>229</v>
      </c>
      <c r="C36" s="302" t="s">
        <v>19</v>
      </c>
      <c r="D36" s="278"/>
      <c r="E36" s="278">
        <v>1986</v>
      </c>
      <c r="F36" s="280">
        <v>2.5925925925925925E-3</v>
      </c>
      <c r="G36" s="278">
        <v>2</v>
      </c>
      <c r="H36" s="414">
        <v>31</v>
      </c>
      <c r="I36" s="36"/>
    </row>
    <row r="37" spans="1:9" ht="26">
      <c r="A37" s="292">
        <v>3</v>
      </c>
      <c r="B37" s="279" t="s">
        <v>230</v>
      </c>
      <c r="C37" s="302" t="s">
        <v>19</v>
      </c>
      <c r="D37" s="278"/>
      <c r="E37" s="278">
        <v>1998</v>
      </c>
      <c r="F37" s="280">
        <v>2.9861111111111113E-3</v>
      </c>
      <c r="G37" s="278">
        <v>3</v>
      </c>
      <c r="H37" s="310">
        <v>29</v>
      </c>
      <c r="I37" s="36"/>
    </row>
    <row r="38" spans="1:9" ht="26">
      <c r="A38" s="292">
        <v>4</v>
      </c>
      <c r="B38" s="279" t="s">
        <v>231</v>
      </c>
      <c r="C38" s="318" t="s">
        <v>34</v>
      </c>
      <c r="D38" s="278"/>
      <c r="E38" s="278">
        <v>1994</v>
      </c>
      <c r="F38" s="280">
        <v>3.4375E-3</v>
      </c>
      <c r="G38" s="278">
        <v>4</v>
      </c>
      <c r="H38" s="319">
        <v>27</v>
      </c>
      <c r="I38" s="36"/>
    </row>
    <row r="39" spans="1:9" ht="26">
      <c r="A39" s="292">
        <v>5</v>
      </c>
      <c r="B39" s="279" t="s">
        <v>74</v>
      </c>
      <c r="C39" s="305" t="s">
        <v>26</v>
      </c>
      <c r="D39" s="278"/>
      <c r="E39" s="278">
        <v>1986</v>
      </c>
      <c r="F39" s="280">
        <v>3.7500000000000003E-3</v>
      </c>
      <c r="G39" s="278">
        <v>5</v>
      </c>
      <c r="H39" s="316">
        <v>26</v>
      </c>
      <c r="I39" s="36"/>
    </row>
    <row r="40" spans="1:9" ht="26">
      <c r="A40" s="292">
        <v>6</v>
      </c>
      <c r="B40" s="279" t="s">
        <v>75</v>
      </c>
      <c r="C40" s="305" t="s">
        <v>26</v>
      </c>
      <c r="D40" s="278"/>
      <c r="E40" s="278">
        <v>1984</v>
      </c>
      <c r="F40" s="280">
        <v>4.409722222222222E-3</v>
      </c>
      <c r="G40" s="278">
        <v>6</v>
      </c>
      <c r="H40" s="316">
        <v>25</v>
      </c>
      <c r="I40" s="36"/>
    </row>
    <row r="41" spans="1:9" ht="26">
      <c r="A41" s="292">
        <v>7</v>
      </c>
      <c r="B41" s="279" t="s">
        <v>232</v>
      </c>
      <c r="C41" s="307" t="s">
        <v>23</v>
      </c>
      <c r="D41" s="278" t="s">
        <v>41</v>
      </c>
      <c r="E41" s="278">
        <v>1991</v>
      </c>
      <c r="F41" s="280" t="s">
        <v>226</v>
      </c>
      <c r="G41" s="278"/>
      <c r="H41" s="293"/>
      <c r="I41" s="36"/>
    </row>
    <row r="42" spans="1:9" ht="26.5" thickBot="1">
      <c r="A42" s="294">
        <v>8</v>
      </c>
      <c r="B42" s="295" t="s">
        <v>72</v>
      </c>
      <c r="C42" s="415" t="s">
        <v>26</v>
      </c>
      <c r="D42" s="296"/>
      <c r="E42" s="296">
        <v>1988</v>
      </c>
      <c r="F42" s="297" t="s">
        <v>226</v>
      </c>
      <c r="G42" s="296"/>
      <c r="H42" s="416"/>
      <c r="I42" s="36"/>
    </row>
    <row r="43" spans="1:9" ht="15.5">
      <c r="C43" s="39"/>
      <c r="D43" s="39"/>
      <c r="E43" s="39"/>
      <c r="F43" s="39"/>
      <c r="G43" s="39"/>
      <c r="H43" s="39"/>
      <c r="I43" s="36"/>
    </row>
    <row r="44" spans="1:9" ht="16" thickBot="1">
      <c r="A44" s="277" t="s">
        <v>228</v>
      </c>
      <c r="B44" s="39"/>
      <c r="C44" s="39"/>
      <c r="D44" s="39"/>
      <c r="E44" s="39"/>
      <c r="F44" s="39"/>
      <c r="G44" s="39"/>
      <c r="H44" s="39"/>
      <c r="I44" s="36"/>
    </row>
    <row r="45" spans="1:9">
      <c r="A45" s="288" t="s">
        <v>55</v>
      </c>
      <c r="B45" s="289" t="s">
        <v>56</v>
      </c>
      <c r="C45" s="289" t="s">
        <v>115</v>
      </c>
      <c r="D45" s="289" t="s">
        <v>116</v>
      </c>
      <c r="E45" s="289" t="s">
        <v>118</v>
      </c>
      <c r="F45" s="289" t="s">
        <v>119</v>
      </c>
      <c r="G45" s="290" t="s">
        <v>0</v>
      </c>
      <c r="H45" s="291" t="s">
        <v>39</v>
      </c>
      <c r="I45" s="36"/>
    </row>
    <row r="46" spans="1:9" ht="26">
      <c r="A46" s="292">
        <v>1</v>
      </c>
      <c r="B46" s="279" t="s">
        <v>87</v>
      </c>
      <c r="C46" s="302" t="s">
        <v>19</v>
      </c>
      <c r="D46" s="278" t="s">
        <v>41</v>
      </c>
      <c r="E46" s="278">
        <v>1980</v>
      </c>
      <c r="F46" s="280">
        <v>2.8240740740740739E-3</v>
      </c>
      <c r="G46" s="278">
        <v>1</v>
      </c>
      <c r="H46" s="310">
        <v>33</v>
      </c>
      <c r="I46" s="36"/>
    </row>
    <row r="47" spans="1:9" ht="26.5" thickBot="1">
      <c r="A47" s="294">
        <v>2</v>
      </c>
      <c r="B47" s="303" t="s">
        <v>86</v>
      </c>
      <c r="C47" s="411" t="s">
        <v>26</v>
      </c>
      <c r="D47" s="296"/>
      <c r="E47" s="296">
        <v>1979</v>
      </c>
      <c r="F47" s="297">
        <v>3.9930555555555561E-3</v>
      </c>
      <c r="G47" s="296">
        <v>2</v>
      </c>
      <c r="H47" s="315">
        <v>31</v>
      </c>
      <c r="I47" s="36"/>
    </row>
    <row r="48" spans="1:9" s="36" customFormat="1">
      <c r="A48" s="48"/>
      <c r="B48" s="223"/>
      <c r="C48" s="223"/>
      <c r="D48" s="49"/>
      <c r="E48" s="49"/>
      <c r="F48" s="50"/>
      <c r="G48" s="49"/>
      <c r="H48" s="301"/>
    </row>
    <row r="49" spans="1:9" ht="16" thickBot="1">
      <c r="A49" s="277" t="s">
        <v>88</v>
      </c>
      <c r="B49" s="39"/>
      <c r="C49" s="39"/>
      <c r="D49" s="39"/>
      <c r="E49" s="39"/>
      <c r="F49" s="39"/>
      <c r="G49" s="39"/>
      <c r="H49" s="39"/>
      <c r="I49" s="36"/>
    </row>
    <row r="50" spans="1:9">
      <c r="A50" s="288" t="s">
        <v>55</v>
      </c>
      <c r="B50" s="289" t="s">
        <v>56</v>
      </c>
      <c r="C50" s="289" t="s">
        <v>115</v>
      </c>
      <c r="D50" s="289" t="s">
        <v>116</v>
      </c>
      <c r="E50" s="289" t="s">
        <v>118</v>
      </c>
      <c r="F50" s="289" t="s">
        <v>119</v>
      </c>
      <c r="G50" s="290" t="s">
        <v>0</v>
      </c>
      <c r="H50" s="291" t="s">
        <v>39</v>
      </c>
      <c r="I50" s="36"/>
    </row>
    <row r="51" spans="1:9" ht="26">
      <c r="A51" s="292">
        <v>1</v>
      </c>
      <c r="B51" s="279" t="s">
        <v>95</v>
      </c>
      <c r="C51" s="304" t="s">
        <v>31</v>
      </c>
      <c r="D51" s="278"/>
      <c r="E51" s="278"/>
      <c r="F51" s="280"/>
      <c r="G51" s="278">
        <v>1</v>
      </c>
      <c r="H51" s="312">
        <v>33</v>
      </c>
      <c r="I51" s="36"/>
    </row>
    <row r="52" spans="1:9" ht="26">
      <c r="A52" s="292">
        <v>2</v>
      </c>
      <c r="B52" s="279" t="s">
        <v>94</v>
      </c>
      <c r="C52" s="302" t="s">
        <v>19</v>
      </c>
      <c r="D52" s="278" t="s">
        <v>41</v>
      </c>
      <c r="E52" s="278"/>
      <c r="F52" s="280"/>
      <c r="G52" s="278">
        <v>2</v>
      </c>
      <c r="H52" s="310">
        <v>31</v>
      </c>
      <c r="I52" s="36"/>
    </row>
    <row r="53" spans="1:9" ht="26">
      <c r="A53" s="292">
        <v>3</v>
      </c>
      <c r="B53" s="279" t="s">
        <v>199</v>
      </c>
      <c r="C53" s="314" t="s">
        <v>22</v>
      </c>
      <c r="D53" s="278" t="s">
        <v>131</v>
      </c>
      <c r="E53" s="278"/>
      <c r="F53" s="280"/>
      <c r="G53" s="278">
        <v>2</v>
      </c>
      <c r="H53" s="311">
        <v>31</v>
      </c>
      <c r="I53" s="36"/>
    </row>
    <row r="54" spans="1:9" ht="26">
      <c r="A54" s="292">
        <v>4</v>
      </c>
      <c r="B54" s="279" t="s">
        <v>233</v>
      </c>
      <c r="C54" s="304" t="s">
        <v>31</v>
      </c>
      <c r="D54" s="278" t="s">
        <v>147</v>
      </c>
      <c r="E54" s="278"/>
      <c r="F54" s="280"/>
      <c r="G54" s="278">
        <v>4</v>
      </c>
      <c r="H54" s="312">
        <v>27</v>
      </c>
      <c r="I54" s="36"/>
    </row>
    <row r="55" spans="1:9" ht="26">
      <c r="A55" s="292">
        <v>5</v>
      </c>
      <c r="B55" s="279" t="s">
        <v>89</v>
      </c>
      <c r="C55" s="314" t="s">
        <v>22</v>
      </c>
      <c r="D55" s="278" t="s">
        <v>131</v>
      </c>
      <c r="E55" s="278"/>
      <c r="F55" s="280"/>
      <c r="G55" s="278">
        <v>5</v>
      </c>
      <c r="H55" s="311">
        <v>26</v>
      </c>
      <c r="I55" s="36"/>
    </row>
    <row r="56" spans="1:9" ht="26">
      <c r="A56" s="292">
        <v>6</v>
      </c>
      <c r="B56" s="279" t="s">
        <v>98</v>
      </c>
      <c r="C56" s="305" t="s">
        <v>26</v>
      </c>
      <c r="D56" s="278" t="s">
        <v>41</v>
      </c>
      <c r="E56" s="278"/>
      <c r="F56" s="280"/>
      <c r="G56" s="278">
        <v>6</v>
      </c>
      <c r="H56" s="316">
        <v>25</v>
      </c>
      <c r="I56" s="36"/>
    </row>
    <row r="57" spans="1:9" ht="26">
      <c r="A57" s="292">
        <v>7</v>
      </c>
      <c r="B57" s="279" t="s">
        <v>96</v>
      </c>
      <c r="C57" s="305" t="s">
        <v>26</v>
      </c>
      <c r="D57" s="278"/>
      <c r="E57" s="278"/>
      <c r="F57" s="280"/>
      <c r="G57" s="278">
        <v>6</v>
      </c>
      <c r="H57" s="316">
        <v>25</v>
      </c>
      <c r="I57" s="36"/>
    </row>
    <row r="58" spans="1:9" ht="26">
      <c r="A58" s="292">
        <v>8</v>
      </c>
      <c r="B58" s="279" t="s">
        <v>111</v>
      </c>
      <c r="C58" s="306" t="s">
        <v>19</v>
      </c>
      <c r="D58" s="278"/>
      <c r="E58" s="278"/>
      <c r="F58" s="280"/>
      <c r="G58" s="278" t="s">
        <v>226</v>
      </c>
      <c r="H58" s="299"/>
      <c r="I58" s="36"/>
    </row>
    <row r="59" spans="1:9" ht="26">
      <c r="A59" s="292">
        <v>9</v>
      </c>
      <c r="B59" s="279" t="s">
        <v>105</v>
      </c>
      <c r="C59" s="307" t="s">
        <v>23</v>
      </c>
      <c r="D59" s="278"/>
      <c r="E59" s="278"/>
      <c r="F59" s="280"/>
      <c r="G59" s="278" t="s">
        <v>226</v>
      </c>
      <c r="H59" s="299"/>
      <c r="I59" s="36"/>
    </row>
    <row r="60" spans="1:9" ht="26.5" thickBot="1">
      <c r="A60" s="294">
        <v>10</v>
      </c>
      <c r="B60" s="295" t="s">
        <v>90</v>
      </c>
      <c r="C60" s="308" t="s">
        <v>23</v>
      </c>
      <c r="D60" s="296" t="s">
        <v>147</v>
      </c>
      <c r="E60" s="296"/>
      <c r="F60" s="297"/>
      <c r="G60" s="345" t="s">
        <v>226</v>
      </c>
      <c r="H60" s="300"/>
      <c r="I60" s="36"/>
    </row>
  </sheetData>
  <mergeCells count="9">
    <mergeCell ref="A9:A11"/>
    <mergeCell ref="B9:B11"/>
    <mergeCell ref="C9:F10"/>
    <mergeCell ref="G9:H10"/>
    <mergeCell ref="A1:H1"/>
    <mergeCell ref="A2:H2"/>
    <mergeCell ref="A3:H3"/>
    <mergeCell ref="A4:H4"/>
    <mergeCell ref="A7:H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7" zoomScale="72" workbookViewId="0">
      <selection activeCell="B70" sqref="B70"/>
    </sheetView>
  </sheetViews>
  <sheetFormatPr defaultRowHeight="14.5"/>
  <cols>
    <col min="2" max="2" width="29.81640625" customWidth="1"/>
    <col min="3" max="3" width="18" customWidth="1"/>
    <col min="4" max="4" width="5.90625" bestFit="1" customWidth="1"/>
    <col min="7" max="7" width="10.26953125" customWidth="1"/>
    <col min="8" max="8" width="9.36328125" customWidth="1"/>
    <col min="10" max="10" width="8.7265625" style="59"/>
  </cols>
  <sheetData>
    <row r="1" spans="1:9">
      <c r="A1" s="426" t="s">
        <v>1</v>
      </c>
      <c r="B1" s="426"/>
      <c r="C1" s="426"/>
      <c r="D1" s="426"/>
      <c r="E1" s="426"/>
      <c r="F1" s="426"/>
      <c r="G1" s="426"/>
      <c r="H1" s="426"/>
      <c r="I1" s="5"/>
    </row>
    <row r="2" spans="1:9">
      <c r="A2" s="427"/>
      <c r="B2" s="427"/>
      <c r="C2" s="427"/>
      <c r="D2" s="427"/>
      <c r="E2" s="427"/>
      <c r="F2" s="427"/>
      <c r="G2" s="427"/>
      <c r="H2" s="427"/>
      <c r="I2" s="5"/>
    </row>
    <row r="3" spans="1:9" ht="15.5">
      <c r="A3" s="425" t="s">
        <v>9</v>
      </c>
      <c r="B3" s="425"/>
      <c r="C3" s="425"/>
      <c r="D3" s="425"/>
      <c r="E3" s="425"/>
      <c r="F3" s="425"/>
      <c r="G3" s="425"/>
      <c r="H3" s="425"/>
      <c r="I3" s="5"/>
    </row>
    <row r="4" spans="1:9" ht="15.5">
      <c r="A4" s="425" t="s">
        <v>28</v>
      </c>
      <c r="B4" s="425"/>
      <c r="C4" s="425"/>
      <c r="D4" s="425"/>
      <c r="E4" s="425"/>
      <c r="F4" s="425"/>
      <c r="G4" s="425"/>
      <c r="H4" s="425"/>
      <c r="I4" s="5"/>
    </row>
    <row r="5" spans="1:9" ht="15.5">
      <c r="A5" s="38"/>
      <c r="B5" s="38"/>
      <c r="C5" s="38"/>
      <c r="D5" s="38"/>
      <c r="E5" s="38"/>
      <c r="F5" s="38"/>
      <c r="G5" s="38"/>
      <c r="H5" s="38"/>
      <c r="I5" s="5"/>
    </row>
    <row r="6" spans="1:9" ht="15.5">
      <c r="A6" s="1" t="s">
        <v>35</v>
      </c>
      <c r="B6" s="1"/>
      <c r="C6" s="10"/>
      <c r="D6" s="10"/>
      <c r="E6" s="10"/>
      <c r="F6" s="10"/>
      <c r="H6" s="133" t="s">
        <v>168</v>
      </c>
      <c r="I6" s="5"/>
    </row>
    <row r="7" spans="1:9" ht="18">
      <c r="A7" s="434" t="s">
        <v>167</v>
      </c>
      <c r="B7" s="434"/>
      <c r="C7" s="434"/>
      <c r="D7" s="434"/>
      <c r="E7" s="434"/>
      <c r="F7" s="434"/>
      <c r="G7" s="434"/>
      <c r="H7" s="434"/>
      <c r="I7" s="5"/>
    </row>
    <row r="8" spans="1:9" ht="15" thickBot="1">
      <c r="A8" s="6"/>
      <c r="B8" s="7"/>
      <c r="C8" s="8"/>
      <c r="D8" s="8"/>
      <c r="E8" s="8"/>
      <c r="F8" s="8"/>
      <c r="G8" s="8"/>
      <c r="H8" s="8"/>
      <c r="I8" s="5"/>
    </row>
    <row r="9" spans="1:9" ht="14.5" customHeight="1">
      <c r="A9" s="460" t="s">
        <v>4</v>
      </c>
      <c r="B9" s="463" t="s">
        <v>5</v>
      </c>
      <c r="C9" s="432" t="s">
        <v>38</v>
      </c>
      <c r="D9" s="428"/>
      <c r="E9" s="428"/>
      <c r="F9" s="429"/>
      <c r="G9" s="432" t="s">
        <v>40</v>
      </c>
      <c r="H9" s="429"/>
      <c r="I9" s="5"/>
    </row>
    <row r="10" spans="1:9" ht="18.5" customHeight="1">
      <c r="A10" s="461"/>
      <c r="B10" s="464"/>
      <c r="C10" s="433"/>
      <c r="D10" s="430"/>
      <c r="E10" s="430"/>
      <c r="F10" s="431"/>
      <c r="G10" s="433"/>
      <c r="H10" s="431"/>
      <c r="I10" s="5"/>
    </row>
    <row r="11" spans="1:9" ht="18" thickBot="1">
      <c r="A11" s="462"/>
      <c r="B11" s="465"/>
      <c r="C11" s="23" t="s">
        <v>7</v>
      </c>
      <c r="D11" s="24" t="s">
        <v>8</v>
      </c>
      <c r="E11" s="24" t="s">
        <v>24</v>
      </c>
      <c r="F11" s="25" t="s">
        <v>25</v>
      </c>
      <c r="G11" s="56" t="s">
        <v>39</v>
      </c>
      <c r="H11" s="55" t="s">
        <v>0</v>
      </c>
      <c r="I11" s="5"/>
    </row>
    <row r="12" spans="1:9" ht="17.5">
      <c r="A12" s="57">
        <v>1</v>
      </c>
      <c r="B12" s="67" t="s">
        <v>31</v>
      </c>
      <c r="C12" s="68">
        <v>66</v>
      </c>
      <c r="D12" s="69">
        <v>66</v>
      </c>
      <c r="E12" s="69">
        <v>66</v>
      </c>
      <c r="F12" s="70">
        <v>66</v>
      </c>
      <c r="G12" s="71">
        <f>66*4</f>
        <v>264</v>
      </c>
      <c r="H12" s="72">
        <v>1</v>
      </c>
      <c r="I12" s="5"/>
    </row>
    <row r="13" spans="1:9" ht="17.5">
      <c r="A13" s="57">
        <v>2</v>
      </c>
      <c r="B13" s="84" t="s">
        <v>16</v>
      </c>
      <c r="C13" s="85">
        <f>20+19</f>
        <v>39</v>
      </c>
      <c r="D13" s="86">
        <f>33+29</f>
        <v>62</v>
      </c>
      <c r="E13" s="86">
        <f>33+29</f>
        <v>62</v>
      </c>
      <c r="F13" s="87">
        <f>33+29</f>
        <v>62</v>
      </c>
      <c r="G13" s="85">
        <f>SUM(C13:F13)</f>
        <v>225</v>
      </c>
      <c r="H13" s="88">
        <v>2</v>
      </c>
      <c r="I13" s="5"/>
    </row>
    <row r="14" spans="1:9" ht="17.5">
      <c r="A14" s="57">
        <v>3</v>
      </c>
      <c r="B14" s="109" t="s">
        <v>26</v>
      </c>
      <c r="C14" s="110">
        <f>26+24</f>
        <v>50</v>
      </c>
      <c r="D14" s="111">
        <f>27+25</f>
        <v>52</v>
      </c>
      <c r="E14" s="111">
        <v>26</v>
      </c>
      <c r="F14" s="112"/>
      <c r="G14" s="110">
        <f>SUM(C14:F14)</f>
        <v>128</v>
      </c>
      <c r="H14" s="113">
        <v>3</v>
      </c>
      <c r="I14" s="5"/>
    </row>
    <row r="15" spans="1:9" ht="17.5">
      <c r="A15" s="57">
        <v>4</v>
      </c>
      <c r="B15" s="99" t="s">
        <v>23</v>
      </c>
      <c r="C15" s="100">
        <f>31+18</f>
        <v>49</v>
      </c>
      <c r="D15" s="101"/>
      <c r="E15" s="101"/>
      <c r="F15" s="102">
        <f>29+22</f>
        <v>51</v>
      </c>
      <c r="G15" s="100">
        <f>SUM(C15:F15)</f>
        <v>100</v>
      </c>
      <c r="H15" s="103">
        <v>4</v>
      </c>
      <c r="I15" s="5"/>
    </row>
    <row r="16" spans="1:9" ht="17.5">
      <c r="A16" s="57">
        <v>5</v>
      </c>
      <c r="B16" s="75" t="s">
        <v>19</v>
      </c>
      <c r="C16" s="76">
        <v>26</v>
      </c>
      <c r="D16" s="77"/>
      <c r="E16" s="77">
        <v>31</v>
      </c>
      <c r="F16" s="78">
        <v>31</v>
      </c>
      <c r="G16" s="73">
        <f>SUM(C16:F16)</f>
        <v>88</v>
      </c>
      <c r="H16" s="74">
        <v>5</v>
      </c>
      <c r="I16" s="5"/>
    </row>
    <row r="17" spans="1:10" ht="17.5">
      <c r="A17" s="57">
        <v>6</v>
      </c>
      <c r="B17" s="79" t="s">
        <v>22</v>
      </c>
      <c r="C17" s="80">
        <f>33+25</f>
        <v>58</v>
      </c>
      <c r="D17" s="81">
        <v>29</v>
      </c>
      <c r="E17" s="81"/>
      <c r="F17" s="82"/>
      <c r="G17" s="80">
        <f t="shared" ref="G17" si="0">SUM(C17:F17)</f>
        <v>87</v>
      </c>
      <c r="H17" s="83">
        <v>6</v>
      </c>
      <c r="I17" s="5"/>
    </row>
    <row r="18" spans="1:10" ht="17.5">
      <c r="A18" s="57">
        <v>7</v>
      </c>
      <c r="B18" s="104" t="s">
        <v>21</v>
      </c>
      <c r="C18" s="105">
        <f>29+22</f>
        <v>51</v>
      </c>
      <c r="D18" s="106"/>
      <c r="E18" s="106"/>
      <c r="F18" s="107"/>
      <c r="G18" s="105">
        <f>SUM(C18:F18)</f>
        <v>51</v>
      </c>
      <c r="H18" s="108">
        <v>7</v>
      </c>
      <c r="I18" s="5"/>
    </row>
    <row r="19" spans="1:10" ht="17.5">
      <c r="A19" s="57">
        <v>8</v>
      </c>
      <c r="B19" s="89" t="s">
        <v>33</v>
      </c>
      <c r="C19" s="90"/>
      <c r="D19" s="91"/>
      <c r="E19" s="91">
        <v>27</v>
      </c>
      <c r="F19" s="92"/>
      <c r="G19" s="90">
        <v>27</v>
      </c>
      <c r="H19" s="93">
        <v>8</v>
      </c>
      <c r="I19" s="5"/>
    </row>
    <row r="20" spans="1:10" ht="18" thickBot="1">
      <c r="A20" s="58">
        <v>9</v>
      </c>
      <c r="B20" s="94" t="s">
        <v>17</v>
      </c>
      <c r="C20" s="95">
        <v>23</v>
      </c>
      <c r="D20" s="96"/>
      <c r="E20" s="96"/>
      <c r="F20" s="97"/>
      <c r="G20" s="95">
        <v>21</v>
      </c>
      <c r="H20" s="98">
        <v>9</v>
      </c>
      <c r="I20" s="5"/>
    </row>
    <row r="21" spans="1:10">
      <c r="A21" s="3"/>
      <c r="B21" s="5"/>
      <c r="C21" s="4"/>
      <c r="D21" s="4"/>
      <c r="E21" s="4"/>
      <c r="F21" s="4"/>
      <c r="G21" s="4"/>
      <c r="H21" s="4"/>
      <c r="I21" s="5"/>
    </row>
    <row r="22" spans="1:10" ht="15.5">
      <c r="A22" s="459"/>
      <c r="B22" s="459"/>
      <c r="C22" s="459"/>
      <c r="D22" s="459"/>
    </row>
    <row r="23" spans="1:10" ht="14.5" customHeight="1">
      <c r="A23" s="39" t="s">
        <v>54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4.5" customHeight="1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 thickBot="1">
      <c r="A25" s="41" t="s">
        <v>55</v>
      </c>
      <c r="B25" s="42" t="s">
        <v>56</v>
      </c>
      <c r="C25" s="42" t="s">
        <v>115</v>
      </c>
      <c r="D25" s="42" t="s">
        <v>116</v>
      </c>
      <c r="E25" s="42" t="s">
        <v>117</v>
      </c>
      <c r="F25" s="42" t="s">
        <v>118</v>
      </c>
      <c r="G25" s="42" t="s">
        <v>119</v>
      </c>
      <c r="H25" s="42" t="s">
        <v>120</v>
      </c>
      <c r="I25" s="44" t="s">
        <v>0</v>
      </c>
      <c r="J25" s="43" t="s">
        <v>39</v>
      </c>
    </row>
    <row r="26" spans="1:10">
      <c r="A26" s="47">
        <v>1</v>
      </c>
      <c r="B26" s="48" t="s">
        <v>57</v>
      </c>
      <c r="C26" s="114" t="s">
        <v>16</v>
      </c>
      <c r="D26" s="49"/>
      <c r="E26" s="49">
        <v>301</v>
      </c>
      <c r="F26" s="49">
        <v>1978</v>
      </c>
      <c r="G26" s="50">
        <v>3.0949074074074077E-2</v>
      </c>
      <c r="H26" s="49" t="s">
        <v>121</v>
      </c>
      <c r="I26" s="45">
        <v>1</v>
      </c>
      <c r="J26" s="115">
        <v>33</v>
      </c>
    </row>
    <row r="27" spans="1:10">
      <c r="A27" s="47">
        <v>2</v>
      </c>
      <c r="B27" s="48" t="s">
        <v>58</v>
      </c>
      <c r="C27" s="117" t="s">
        <v>19</v>
      </c>
      <c r="D27" s="49"/>
      <c r="E27" s="49">
        <v>308</v>
      </c>
      <c r="F27" s="49">
        <v>1979</v>
      </c>
      <c r="G27" s="50">
        <v>3.4189814814814819E-2</v>
      </c>
      <c r="H27" s="49" t="s">
        <v>122</v>
      </c>
      <c r="I27" s="45">
        <v>2</v>
      </c>
      <c r="J27" s="118">
        <v>31</v>
      </c>
    </row>
    <row r="28" spans="1:10">
      <c r="A28" s="47">
        <v>3</v>
      </c>
      <c r="B28" s="48" t="s">
        <v>59</v>
      </c>
      <c r="C28" s="114" t="s">
        <v>123</v>
      </c>
      <c r="D28" s="49"/>
      <c r="E28" s="49">
        <v>305</v>
      </c>
      <c r="F28" s="49">
        <v>1980</v>
      </c>
      <c r="G28" s="50">
        <v>3.6666666666666667E-2</v>
      </c>
      <c r="H28" s="49" t="s">
        <v>124</v>
      </c>
      <c r="I28" s="45">
        <v>3</v>
      </c>
      <c r="J28" s="116">
        <v>29</v>
      </c>
    </row>
    <row r="29" spans="1:10">
      <c r="A29" s="47">
        <v>4</v>
      </c>
      <c r="B29" s="48" t="s">
        <v>60</v>
      </c>
      <c r="C29" s="126" t="s">
        <v>23</v>
      </c>
      <c r="D29" s="49"/>
      <c r="E29" s="49">
        <v>304</v>
      </c>
      <c r="F29" s="49">
        <v>1983</v>
      </c>
      <c r="G29" s="50">
        <v>3.6666666666666667E-2</v>
      </c>
      <c r="H29" s="49" t="s">
        <v>124</v>
      </c>
      <c r="I29" s="45">
        <f xml:space="preserve"> 3</f>
        <v>3</v>
      </c>
      <c r="J29" s="125">
        <v>29</v>
      </c>
    </row>
    <row r="30" spans="1:10">
      <c r="A30" s="47">
        <v>5</v>
      </c>
      <c r="B30" s="48" t="s">
        <v>61</v>
      </c>
      <c r="C30" s="49" t="s">
        <v>16</v>
      </c>
      <c r="D30" s="49"/>
      <c r="E30" s="49">
        <v>307</v>
      </c>
      <c r="F30" s="49">
        <v>1973</v>
      </c>
      <c r="G30" s="50">
        <v>3.8784722222222227E-2</v>
      </c>
      <c r="H30" s="49" t="s">
        <v>125</v>
      </c>
      <c r="I30" s="45">
        <v>5</v>
      </c>
      <c r="J30" s="60">
        <v>26</v>
      </c>
    </row>
    <row r="31" spans="1:10">
      <c r="A31" s="47">
        <v>6</v>
      </c>
      <c r="B31" s="48" t="s">
        <v>62</v>
      </c>
      <c r="C31" s="49" t="s">
        <v>16</v>
      </c>
      <c r="D31" s="49"/>
      <c r="E31" s="49">
        <v>302</v>
      </c>
      <c r="F31" s="49">
        <v>1971</v>
      </c>
      <c r="G31" s="50">
        <v>4.4155092592592593E-2</v>
      </c>
      <c r="H31" s="49" t="s">
        <v>126</v>
      </c>
      <c r="I31" s="45">
        <v>6</v>
      </c>
      <c r="J31" s="60">
        <v>25</v>
      </c>
    </row>
    <row r="32" spans="1:10">
      <c r="A32" s="47">
        <v>7</v>
      </c>
      <c r="B32" s="48" t="s">
        <v>63</v>
      </c>
      <c r="C32" s="49" t="s">
        <v>16</v>
      </c>
      <c r="D32" s="49"/>
      <c r="E32" s="49">
        <v>306</v>
      </c>
      <c r="F32" s="49">
        <v>1976</v>
      </c>
      <c r="G32" s="50">
        <v>4.628472222222222E-2</v>
      </c>
      <c r="H32" s="49" t="s">
        <v>127</v>
      </c>
      <c r="I32" s="45">
        <v>7</v>
      </c>
      <c r="J32" s="60">
        <v>24</v>
      </c>
    </row>
    <row r="33" spans="1:10">
      <c r="A33" s="47">
        <v>8</v>
      </c>
      <c r="B33" s="48" t="s">
        <v>64</v>
      </c>
      <c r="C33" s="49" t="s">
        <v>128</v>
      </c>
      <c r="D33" s="49"/>
      <c r="E33" s="49">
        <v>303</v>
      </c>
      <c r="F33" s="49">
        <v>1980</v>
      </c>
      <c r="G33" s="50">
        <v>6.0312499999999998E-2</v>
      </c>
      <c r="H33" s="49" t="s">
        <v>129</v>
      </c>
      <c r="I33" s="45">
        <v>8</v>
      </c>
      <c r="J33" s="60">
        <v>23</v>
      </c>
    </row>
    <row r="34" spans="1:10" ht="15" thickBot="1">
      <c r="A34" s="51">
        <v>9</v>
      </c>
      <c r="B34" s="52" t="s">
        <v>65</v>
      </c>
      <c r="C34" s="123" t="s">
        <v>23</v>
      </c>
      <c r="D34" s="53"/>
      <c r="E34" s="53">
        <v>309</v>
      </c>
      <c r="F34" s="53">
        <v>1979</v>
      </c>
      <c r="G34" s="54">
        <v>6.0335648148148145E-2</v>
      </c>
      <c r="H34" s="53" t="s">
        <v>130</v>
      </c>
      <c r="I34" s="46">
        <v>9</v>
      </c>
      <c r="J34" s="124">
        <v>22</v>
      </c>
    </row>
    <row r="35" spans="1:10" ht="14.5" customHeight="1">
      <c r="A35" s="39" t="s">
        <v>66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4.5" customHeight="1" thickBot="1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" thickBot="1">
      <c r="A37" s="41" t="s">
        <v>55</v>
      </c>
      <c r="B37" s="42" t="s">
        <v>56</v>
      </c>
      <c r="C37" s="42" t="s">
        <v>115</v>
      </c>
      <c r="D37" s="42" t="s">
        <v>116</v>
      </c>
      <c r="E37" s="42" t="s">
        <v>117</v>
      </c>
      <c r="F37" s="42" t="s">
        <v>118</v>
      </c>
      <c r="G37" s="42" t="s">
        <v>119</v>
      </c>
      <c r="H37" s="42" t="s">
        <v>120</v>
      </c>
      <c r="I37" s="44" t="s">
        <v>0</v>
      </c>
      <c r="J37" s="43" t="s">
        <v>39</v>
      </c>
    </row>
    <row r="38" spans="1:10">
      <c r="A38" s="47">
        <v>1</v>
      </c>
      <c r="B38" s="48" t="s">
        <v>67</v>
      </c>
      <c r="C38" s="114" t="s">
        <v>16</v>
      </c>
      <c r="D38" s="49" t="s">
        <v>131</v>
      </c>
      <c r="E38" s="49">
        <v>109</v>
      </c>
      <c r="F38" s="49">
        <v>1977</v>
      </c>
      <c r="G38" s="50">
        <v>3.425925925925926E-2</v>
      </c>
      <c r="H38" s="49" t="s">
        <v>121</v>
      </c>
      <c r="I38" s="45">
        <v>1</v>
      </c>
      <c r="J38" s="115">
        <v>33</v>
      </c>
    </row>
    <row r="39" spans="1:10">
      <c r="A39" s="47">
        <v>2</v>
      </c>
      <c r="B39" s="48" t="s">
        <v>68</v>
      </c>
      <c r="C39" s="49" t="s">
        <v>132</v>
      </c>
      <c r="D39" s="49" t="s">
        <v>42</v>
      </c>
      <c r="E39" s="49">
        <v>116</v>
      </c>
      <c r="F39" s="49">
        <v>2004</v>
      </c>
      <c r="G39" s="50">
        <v>3.9212962962962963E-2</v>
      </c>
      <c r="H39" s="49" t="s">
        <v>133</v>
      </c>
      <c r="I39" s="45" t="s">
        <v>69</v>
      </c>
      <c r="J39" s="62" t="s">
        <v>165</v>
      </c>
    </row>
    <row r="40" spans="1:10">
      <c r="A40" s="47">
        <v>3</v>
      </c>
      <c r="B40" s="48" t="s">
        <v>70</v>
      </c>
      <c r="C40" s="127" t="s">
        <v>22</v>
      </c>
      <c r="D40" s="49" t="s">
        <v>42</v>
      </c>
      <c r="E40" s="49">
        <v>111</v>
      </c>
      <c r="F40" s="49">
        <v>1997</v>
      </c>
      <c r="G40" s="50">
        <v>4.1967592592592591E-2</v>
      </c>
      <c r="H40" s="49" t="s">
        <v>134</v>
      </c>
      <c r="I40" s="45">
        <v>2</v>
      </c>
      <c r="J40" s="128">
        <v>31</v>
      </c>
    </row>
    <row r="41" spans="1:10">
      <c r="A41" s="47">
        <v>4</v>
      </c>
      <c r="B41" s="48" t="s">
        <v>71</v>
      </c>
      <c r="C41" s="114" t="s">
        <v>16</v>
      </c>
      <c r="D41" s="49" t="s">
        <v>41</v>
      </c>
      <c r="E41" s="49">
        <v>101</v>
      </c>
      <c r="F41" s="49">
        <v>1985</v>
      </c>
      <c r="G41" s="50">
        <v>4.3055555555555562E-2</v>
      </c>
      <c r="H41" s="49" t="s">
        <v>135</v>
      </c>
      <c r="I41" s="45">
        <v>3</v>
      </c>
      <c r="J41" s="116">
        <v>29</v>
      </c>
    </row>
    <row r="42" spans="1:10" ht="26">
      <c r="A42" s="47">
        <v>5</v>
      </c>
      <c r="B42" s="48" t="s">
        <v>72</v>
      </c>
      <c r="C42" s="129" t="s">
        <v>26</v>
      </c>
      <c r="D42" s="49"/>
      <c r="E42" s="49">
        <v>108</v>
      </c>
      <c r="F42" s="49">
        <v>1988</v>
      </c>
      <c r="G42" s="50">
        <v>5.4398148148148147E-2</v>
      </c>
      <c r="H42" s="49" t="s">
        <v>136</v>
      </c>
      <c r="I42" s="45">
        <v>4</v>
      </c>
      <c r="J42" s="130">
        <v>27</v>
      </c>
    </row>
    <row r="43" spans="1:10">
      <c r="A43" s="47">
        <v>6</v>
      </c>
      <c r="B43" s="48" t="s">
        <v>73</v>
      </c>
      <c r="C43" s="49" t="s">
        <v>16</v>
      </c>
      <c r="D43" s="49"/>
      <c r="E43" s="49">
        <v>113</v>
      </c>
      <c r="F43" s="49">
        <v>1982</v>
      </c>
      <c r="G43" s="50">
        <v>5.4965277777777773E-2</v>
      </c>
      <c r="H43" s="49" t="s">
        <v>137</v>
      </c>
      <c r="I43" s="45">
        <v>5</v>
      </c>
      <c r="J43" s="60">
        <v>26</v>
      </c>
    </row>
    <row r="44" spans="1:10" ht="26">
      <c r="A44" s="47">
        <v>7</v>
      </c>
      <c r="B44" s="48" t="s">
        <v>74</v>
      </c>
      <c r="C44" s="129" t="s">
        <v>26</v>
      </c>
      <c r="D44" s="49"/>
      <c r="E44" s="49">
        <v>117</v>
      </c>
      <c r="F44" s="49">
        <v>1986</v>
      </c>
      <c r="G44" s="50">
        <v>6.1516203703703698E-2</v>
      </c>
      <c r="H44" s="49" t="s">
        <v>138</v>
      </c>
      <c r="I44" s="45">
        <v>6</v>
      </c>
      <c r="J44" s="130">
        <v>25</v>
      </c>
    </row>
    <row r="45" spans="1:10" ht="26">
      <c r="A45" s="47">
        <v>8</v>
      </c>
      <c r="B45" s="48" t="s">
        <v>75</v>
      </c>
      <c r="C45" s="49" t="s">
        <v>26</v>
      </c>
      <c r="D45" s="49"/>
      <c r="E45" s="49">
        <v>107</v>
      </c>
      <c r="F45" s="49">
        <v>1984</v>
      </c>
      <c r="G45" s="50">
        <v>6.1562499999999999E-2</v>
      </c>
      <c r="H45" s="49" t="s">
        <v>139</v>
      </c>
      <c r="I45" s="45">
        <v>7</v>
      </c>
      <c r="J45" s="60">
        <v>24</v>
      </c>
    </row>
    <row r="46" spans="1:10">
      <c r="A46" s="47">
        <v>9</v>
      </c>
      <c r="B46" s="48" t="s">
        <v>76</v>
      </c>
      <c r="C46" s="49" t="s">
        <v>19</v>
      </c>
      <c r="D46" s="49"/>
      <c r="E46" s="49">
        <v>115</v>
      </c>
      <c r="F46" s="49">
        <v>1992</v>
      </c>
      <c r="G46" s="49" t="s">
        <v>140</v>
      </c>
      <c r="H46" s="49"/>
      <c r="I46" s="45"/>
      <c r="J46" s="62"/>
    </row>
    <row r="47" spans="1:10" ht="26">
      <c r="A47" s="47">
        <v>10</v>
      </c>
      <c r="B47" s="48" t="s">
        <v>77</v>
      </c>
      <c r="C47" s="49" t="s">
        <v>166</v>
      </c>
      <c r="D47" s="49"/>
      <c r="E47" s="49">
        <v>106</v>
      </c>
      <c r="F47" s="49">
        <v>1996</v>
      </c>
      <c r="G47" s="49" t="s">
        <v>140</v>
      </c>
      <c r="H47" s="49"/>
      <c r="I47" s="45"/>
      <c r="J47" s="62"/>
    </row>
    <row r="48" spans="1:10">
      <c r="A48" s="47">
        <v>11</v>
      </c>
      <c r="B48" s="48" t="s">
        <v>78</v>
      </c>
      <c r="C48" s="49" t="s">
        <v>132</v>
      </c>
      <c r="D48" s="49"/>
      <c r="E48" s="49">
        <v>103</v>
      </c>
      <c r="F48" s="49">
        <v>1986</v>
      </c>
      <c r="G48" s="49" t="s">
        <v>142</v>
      </c>
      <c r="H48" s="49"/>
      <c r="I48" s="45"/>
      <c r="J48" s="62"/>
    </row>
    <row r="49" spans="1:10">
      <c r="A49" s="47">
        <v>12</v>
      </c>
      <c r="B49" s="48" t="s">
        <v>79</v>
      </c>
      <c r="C49" s="49" t="s">
        <v>16</v>
      </c>
      <c r="D49" s="49"/>
      <c r="E49" s="49">
        <v>112</v>
      </c>
      <c r="F49" s="49">
        <v>1998</v>
      </c>
      <c r="G49" s="49" t="s">
        <v>140</v>
      </c>
      <c r="H49" s="49"/>
      <c r="I49" s="45"/>
      <c r="J49" s="62"/>
    </row>
    <row r="50" spans="1:10" ht="15" thickBot="1">
      <c r="A50" s="51">
        <v>13</v>
      </c>
      <c r="B50" s="52" t="s">
        <v>80</v>
      </c>
      <c r="C50" s="53" t="s">
        <v>19</v>
      </c>
      <c r="D50" s="53" t="s">
        <v>41</v>
      </c>
      <c r="E50" s="53">
        <v>110</v>
      </c>
      <c r="F50" s="53">
        <v>1989</v>
      </c>
      <c r="G50" s="53" t="s">
        <v>140</v>
      </c>
      <c r="H50" s="53"/>
      <c r="I50" s="46"/>
      <c r="J50" s="63"/>
    </row>
    <row r="51" spans="1:10" ht="14.5" customHeight="1">
      <c r="A51" s="39" t="s">
        <v>81</v>
      </c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4.5" customHeight="1" thickBot="1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 thickBot="1">
      <c r="A53" s="41" t="s">
        <v>55</v>
      </c>
      <c r="B53" s="42" t="s">
        <v>56</v>
      </c>
      <c r="C53" s="42" t="s">
        <v>115</v>
      </c>
      <c r="D53" s="42" t="s">
        <v>116</v>
      </c>
      <c r="E53" s="42" t="s">
        <v>117</v>
      </c>
      <c r="F53" s="42" t="s">
        <v>118</v>
      </c>
      <c r="G53" s="42" t="s">
        <v>119</v>
      </c>
      <c r="H53" s="42" t="s">
        <v>120</v>
      </c>
      <c r="I53" s="44" t="s">
        <v>0</v>
      </c>
      <c r="J53" s="43" t="s">
        <v>39</v>
      </c>
    </row>
    <row r="54" spans="1:10">
      <c r="A54" s="47">
        <v>1</v>
      </c>
      <c r="B54" s="48" t="s">
        <v>82</v>
      </c>
      <c r="C54" s="114" t="s">
        <v>16</v>
      </c>
      <c r="D54" s="49" t="s">
        <v>41</v>
      </c>
      <c r="E54" s="49">
        <v>202</v>
      </c>
      <c r="F54" s="49">
        <v>1969</v>
      </c>
      <c r="G54" s="50">
        <v>2.5740740740740745E-2</v>
      </c>
      <c r="H54" s="49" t="s">
        <v>121</v>
      </c>
      <c r="I54" s="45">
        <v>1</v>
      </c>
      <c r="J54" s="116">
        <v>33</v>
      </c>
    </row>
    <row r="55" spans="1:10">
      <c r="A55" s="47">
        <v>2</v>
      </c>
      <c r="B55" s="48" t="s">
        <v>83</v>
      </c>
      <c r="C55" s="117" t="s">
        <v>19</v>
      </c>
      <c r="D55" s="49" t="s">
        <v>41</v>
      </c>
      <c r="E55" s="49">
        <v>201</v>
      </c>
      <c r="F55" s="49">
        <v>1979</v>
      </c>
      <c r="G55" s="50">
        <v>2.6793981481481485E-2</v>
      </c>
      <c r="H55" s="49" t="s">
        <v>143</v>
      </c>
      <c r="I55" s="45">
        <v>2</v>
      </c>
      <c r="J55" s="118">
        <v>31</v>
      </c>
    </row>
    <row r="56" spans="1:10">
      <c r="A56" s="47">
        <v>3</v>
      </c>
      <c r="B56" s="48" t="s">
        <v>84</v>
      </c>
      <c r="C56" s="114" t="s">
        <v>16</v>
      </c>
      <c r="D56" s="49"/>
      <c r="E56" s="49">
        <v>205</v>
      </c>
      <c r="F56" s="49">
        <v>1983</v>
      </c>
      <c r="G56" s="50">
        <v>3.0520833333333334E-2</v>
      </c>
      <c r="H56" s="49" t="s">
        <v>144</v>
      </c>
      <c r="I56" s="45">
        <v>3</v>
      </c>
      <c r="J56" s="116">
        <v>29</v>
      </c>
    </row>
    <row r="57" spans="1:10" ht="26">
      <c r="A57" s="47">
        <v>4</v>
      </c>
      <c r="B57" s="48" t="s">
        <v>85</v>
      </c>
      <c r="C57" s="122" t="s">
        <v>166</v>
      </c>
      <c r="D57" s="49"/>
      <c r="E57" s="49">
        <v>203</v>
      </c>
      <c r="F57" s="49">
        <v>1982</v>
      </c>
      <c r="G57" s="50">
        <v>6.1504629629629631E-2</v>
      </c>
      <c r="H57" s="49" t="s">
        <v>145</v>
      </c>
      <c r="I57" s="45">
        <v>4</v>
      </c>
      <c r="J57" s="121">
        <v>27</v>
      </c>
    </row>
    <row r="58" spans="1:10" ht="26">
      <c r="A58" s="47">
        <v>5</v>
      </c>
      <c r="B58" s="48" t="s">
        <v>86</v>
      </c>
      <c r="C58" s="129" t="s">
        <v>26</v>
      </c>
      <c r="D58" s="49"/>
      <c r="E58" s="49">
        <v>204</v>
      </c>
      <c r="F58" s="49">
        <v>1979</v>
      </c>
      <c r="G58" s="50">
        <v>8.5671296296296287E-2</v>
      </c>
      <c r="H58" s="49" t="s">
        <v>146</v>
      </c>
      <c r="I58" s="45">
        <v>5</v>
      </c>
      <c r="J58" s="130">
        <v>26</v>
      </c>
    </row>
    <row r="59" spans="1:10" ht="15" thickBot="1">
      <c r="A59" s="51">
        <v>6</v>
      </c>
      <c r="B59" s="52" t="s">
        <v>87</v>
      </c>
      <c r="C59" s="53" t="s">
        <v>19</v>
      </c>
      <c r="D59" s="53" t="s">
        <v>41</v>
      </c>
      <c r="E59" s="53">
        <v>206</v>
      </c>
      <c r="F59" s="53">
        <v>1980</v>
      </c>
      <c r="G59" s="53" t="s">
        <v>140</v>
      </c>
      <c r="H59" s="53"/>
      <c r="I59" s="46"/>
      <c r="J59" s="63"/>
    </row>
    <row r="60" spans="1:10" ht="14.5" customHeight="1">
      <c r="A60" s="39" t="s">
        <v>88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4.5" customHeight="1" thickBot="1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 thickBot="1">
      <c r="A62" s="41" t="s">
        <v>55</v>
      </c>
      <c r="B62" s="42" t="s">
        <v>56</v>
      </c>
      <c r="C62" s="42" t="s">
        <v>115</v>
      </c>
      <c r="D62" s="42" t="s">
        <v>116</v>
      </c>
      <c r="E62" s="42" t="s">
        <v>117</v>
      </c>
      <c r="F62" s="42" t="s">
        <v>118</v>
      </c>
      <c r="G62" s="42" t="s">
        <v>119</v>
      </c>
      <c r="H62" s="42" t="s">
        <v>120</v>
      </c>
      <c r="I62" s="44" t="s">
        <v>0</v>
      </c>
      <c r="J62" s="43" t="s">
        <v>39</v>
      </c>
    </row>
    <row r="63" spans="1:10">
      <c r="A63" s="47">
        <v>1</v>
      </c>
      <c r="B63" s="48" t="s">
        <v>89</v>
      </c>
      <c r="C63" s="127" t="s">
        <v>22</v>
      </c>
      <c r="D63" s="49" t="s">
        <v>131</v>
      </c>
      <c r="E63" s="49">
        <v>23</v>
      </c>
      <c r="F63" s="49">
        <v>1987</v>
      </c>
      <c r="G63" s="50">
        <v>2.8275462962962964E-2</v>
      </c>
      <c r="H63" s="49" t="s">
        <v>121</v>
      </c>
      <c r="I63" s="45">
        <v>1</v>
      </c>
      <c r="J63" s="128">
        <v>33</v>
      </c>
    </row>
    <row r="64" spans="1:10">
      <c r="A64" s="47">
        <v>2</v>
      </c>
      <c r="B64" s="48" t="s">
        <v>90</v>
      </c>
      <c r="C64" s="126" t="s">
        <v>23</v>
      </c>
      <c r="D64" s="49" t="s">
        <v>147</v>
      </c>
      <c r="E64" s="49">
        <v>4</v>
      </c>
      <c r="F64" s="49">
        <v>1975</v>
      </c>
      <c r="G64" s="50">
        <v>2.8715277777777781E-2</v>
      </c>
      <c r="H64" s="49" t="s">
        <v>148</v>
      </c>
      <c r="I64" s="45">
        <v>2</v>
      </c>
      <c r="J64" s="125">
        <v>31</v>
      </c>
    </row>
    <row r="65" spans="1:10">
      <c r="A65" s="47">
        <v>3</v>
      </c>
      <c r="B65" s="48" t="s">
        <v>91</v>
      </c>
      <c r="C65" s="120" t="s">
        <v>21</v>
      </c>
      <c r="D65" s="49"/>
      <c r="E65" s="49">
        <v>25</v>
      </c>
      <c r="F65" s="49">
        <v>1993</v>
      </c>
      <c r="G65" s="50">
        <v>2.9212962962962965E-2</v>
      </c>
      <c r="H65" s="49" t="s">
        <v>149</v>
      </c>
      <c r="I65" s="45">
        <v>3</v>
      </c>
      <c r="J65" s="119">
        <v>29</v>
      </c>
    </row>
    <row r="66" spans="1:10">
      <c r="A66" s="47">
        <v>4</v>
      </c>
      <c r="B66" s="48" t="s">
        <v>92</v>
      </c>
      <c r="C66" s="49" t="s">
        <v>150</v>
      </c>
      <c r="D66" s="49" t="s">
        <v>131</v>
      </c>
      <c r="E66" s="49">
        <v>1</v>
      </c>
      <c r="F66" s="49">
        <v>2001</v>
      </c>
      <c r="G66" s="50">
        <v>3.0567129629629628E-2</v>
      </c>
      <c r="H66" s="49" t="s">
        <v>151</v>
      </c>
      <c r="I66" s="45" t="s">
        <v>69</v>
      </c>
      <c r="J66" s="60" t="s">
        <v>165</v>
      </c>
    </row>
    <row r="67" spans="1:10">
      <c r="A67" s="47">
        <v>5</v>
      </c>
      <c r="B67" s="48" t="s">
        <v>93</v>
      </c>
      <c r="C67" s="49" t="s">
        <v>31</v>
      </c>
      <c r="D67" s="49" t="s">
        <v>147</v>
      </c>
      <c r="E67" s="49">
        <v>22</v>
      </c>
      <c r="F67" s="49">
        <v>1997</v>
      </c>
      <c r="G67" s="50">
        <v>3.3993055555555561E-2</v>
      </c>
      <c r="H67" s="49" t="s">
        <v>124</v>
      </c>
      <c r="I67" s="45">
        <v>4</v>
      </c>
      <c r="J67" s="60" t="s">
        <v>165</v>
      </c>
    </row>
    <row r="68" spans="1:10">
      <c r="A68" s="47">
        <v>6</v>
      </c>
      <c r="B68" s="48" t="s">
        <v>94</v>
      </c>
      <c r="C68" s="117" t="s">
        <v>19</v>
      </c>
      <c r="D68" s="49" t="s">
        <v>41</v>
      </c>
      <c r="E68" s="49">
        <v>29</v>
      </c>
      <c r="F68" s="49">
        <v>1987</v>
      </c>
      <c r="G68" s="50">
        <v>3.5416666666666666E-2</v>
      </c>
      <c r="H68" s="49" t="s">
        <v>152</v>
      </c>
      <c r="I68" s="45">
        <v>5</v>
      </c>
      <c r="J68" s="118">
        <v>27</v>
      </c>
    </row>
    <row r="69" spans="1:10">
      <c r="A69" s="47">
        <v>7</v>
      </c>
      <c r="B69" s="48" t="s">
        <v>95</v>
      </c>
      <c r="C69" s="49" t="s">
        <v>31</v>
      </c>
      <c r="D69" s="49" t="s">
        <v>43</v>
      </c>
      <c r="E69" s="49">
        <v>20</v>
      </c>
      <c r="F69" s="49">
        <v>2000</v>
      </c>
      <c r="G69" s="50">
        <v>3.5752314814814813E-2</v>
      </c>
      <c r="H69" s="49" t="s">
        <v>153</v>
      </c>
      <c r="I69" s="45">
        <v>6</v>
      </c>
      <c r="J69" s="60" t="s">
        <v>165</v>
      </c>
    </row>
    <row r="70" spans="1:10" ht="26">
      <c r="A70" s="47">
        <v>8</v>
      </c>
      <c r="B70" s="48" t="s">
        <v>96</v>
      </c>
      <c r="C70" s="129" t="s">
        <v>26</v>
      </c>
      <c r="D70" s="49"/>
      <c r="E70" s="49">
        <v>28</v>
      </c>
      <c r="F70" s="49">
        <v>1988</v>
      </c>
      <c r="G70" s="50">
        <v>3.6215277777777777E-2</v>
      </c>
      <c r="H70" s="49" t="s">
        <v>154</v>
      </c>
      <c r="I70" s="45">
        <v>7</v>
      </c>
      <c r="J70" s="130">
        <v>26</v>
      </c>
    </row>
    <row r="71" spans="1:10">
      <c r="A71" s="47">
        <v>9</v>
      </c>
      <c r="B71" s="48" t="s">
        <v>97</v>
      </c>
      <c r="C71" s="127" t="s">
        <v>22</v>
      </c>
      <c r="D71" s="49" t="s">
        <v>131</v>
      </c>
      <c r="E71" s="49">
        <v>31</v>
      </c>
      <c r="F71" s="49">
        <v>1987</v>
      </c>
      <c r="G71" s="50">
        <v>3.6550925925925924E-2</v>
      </c>
      <c r="H71" s="49" t="s">
        <v>155</v>
      </c>
      <c r="I71" s="45">
        <v>8</v>
      </c>
      <c r="J71" s="128">
        <v>25</v>
      </c>
    </row>
    <row r="72" spans="1:10" ht="26">
      <c r="A72" s="47">
        <v>10</v>
      </c>
      <c r="B72" s="48" t="s">
        <v>98</v>
      </c>
      <c r="C72" s="129" t="s">
        <v>26</v>
      </c>
      <c r="D72" s="49" t="s">
        <v>41</v>
      </c>
      <c r="E72" s="49">
        <v>30</v>
      </c>
      <c r="F72" s="49">
        <v>1991</v>
      </c>
      <c r="G72" s="50">
        <v>3.6562499999999998E-2</v>
      </c>
      <c r="H72" s="49" t="s">
        <v>156</v>
      </c>
      <c r="I72" s="45">
        <v>9</v>
      </c>
      <c r="J72" s="130">
        <v>24</v>
      </c>
    </row>
    <row r="73" spans="1:10">
      <c r="A73" s="47">
        <v>11</v>
      </c>
      <c r="B73" s="48" t="s">
        <v>99</v>
      </c>
      <c r="C73" s="131" t="s">
        <v>132</v>
      </c>
      <c r="D73" s="49" t="s">
        <v>41</v>
      </c>
      <c r="E73" s="49">
        <v>2</v>
      </c>
      <c r="F73" s="49">
        <v>1985</v>
      </c>
      <c r="G73" s="50">
        <v>3.6828703703703704E-2</v>
      </c>
      <c r="H73" s="49" t="s">
        <v>157</v>
      </c>
      <c r="I73" s="45">
        <v>10</v>
      </c>
      <c r="J73" s="132">
        <v>23</v>
      </c>
    </row>
    <row r="74" spans="1:10">
      <c r="A74" s="47">
        <v>12</v>
      </c>
      <c r="B74" s="48" t="s">
        <v>100</v>
      </c>
      <c r="C74" s="120" t="s">
        <v>21</v>
      </c>
      <c r="D74" s="49" t="s">
        <v>41</v>
      </c>
      <c r="E74" s="49">
        <v>24</v>
      </c>
      <c r="F74" s="49">
        <v>1989</v>
      </c>
      <c r="G74" s="50">
        <v>3.6863425925925931E-2</v>
      </c>
      <c r="H74" s="49" t="s">
        <v>158</v>
      </c>
      <c r="I74" s="45">
        <v>11</v>
      </c>
      <c r="J74" s="119">
        <v>22</v>
      </c>
    </row>
    <row r="75" spans="1:10">
      <c r="A75" s="47">
        <v>13</v>
      </c>
      <c r="B75" s="48" t="s">
        <v>101</v>
      </c>
      <c r="C75" s="49" t="s">
        <v>21</v>
      </c>
      <c r="D75" s="49" t="s">
        <v>42</v>
      </c>
      <c r="E75" s="49">
        <v>19</v>
      </c>
      <c r="F75" s="49">
        <v>1987</v>
      </c>
      <c r="G75" s="50">
        <v>3.7326388888888888E-2</v>
      </c>
      <c r="H75" s="49" t="s">
        <v>159</v>
      </c>
      <c r="I75" s="45">
        <v>12</v>
      </c>
      <c r="J75" s="60">
        <v>21</v>
      </c>
    </row>
    <row r="76" spans="1:10">
      <c r="A76" s="47">
        <v>14</v>
      </c>
      <c r="B76" s="48" t="s">
        <v>102</v>
      </c>
      <c r="C76" s="114" t="s">
        <v>16</v>
      </c>
      <c r="D76" s="49"/>
      <c r="E76" s="49">
        <v>12</v>
      </c>
      <c r="F76" s="49">
        <v>1997</v>
      </c>
      <c r="G76" s="50">
        <v>4.929398148148148E-2</v>
      </c>
      <c r="H76" s="49" t="s">
        <v>160</v>
      </c>
      <c r="I76" s="45">
        <v>13</v>
      </c>
      <c r="J76" s="116">
        <v>20</v>
      </c>
    </row>
    <row r="77" spans="1:10">
      <c r="A77" s="47">
        <v>15</v>
      </c>
      <c r="B77" s="48" t="s">
        <v>103</v>
      </c>
      <c r="C77" s="114" t="s">
        <v>16</v>
      </c>
      <c r="D77" s="49"/>
      <c r="E77" s="49">
        <v>13</v>
      </c>
      <c r="F77" s="49">
        <v>2002</v>
      </c>
      <c r="G77" s="50">
        <v>5.0428240740740739E-2</v>
      </c>
      <c r="H77" s="49" t="s">
        <v>161</v>
      </c>
      <c r="I77" s="45">
        <v>14</v>
      </c>
      <c r="J77" s="116">
        <v>19</v>
      </c>
    </row>
    <row r="78" spans="1:10">
      <c r="A78" s="47">
        <v>16</v>
      </c>
      <c r="B78" s="48" t="s">
        <v>104</v>
      </c>
      <c r="C78" s="126" t="s">
        <v>23</v>
      </c>
      <c r="D78" s="49"/>
      <c r="E78" s="49">
        <v>6</v>
      </c>
      <c r="F78" s="49">
        <v>1984</v>
      </c>
      <c r="G78" s="50">
        <v>5.0439814814814819E-2</v>
      </c>
      <c r="H78" s="49" t="s">
        <v>162</v>
      </c>
      <c r="I78" s="45">
        <v>15</v>
      </c>
      <c r="J78" s="125">
        <v>18</v>
      </c>
    </row>
    <row r="79" spans="1:10">
      <c r="A79" s="47">
        <v>17</v>
      </c>
      <c r="B79" s="48" t="s">
        <v>105</v>
      </c>
      <c r="C79" s="49" t="s">
        <v>23</v>
      </c>
      <c r="D79" s="49"/>
      <c r="E79" s="49">
        <v>9</v>
      </c>
      <c r="F79" s="49">
        <v>1984</v>
      </c>
      <c r="G79" s="50">
        <v>6.7407407407407416E-2</v>
      </c>
      <c r="H79" s="49" t="s">
        <v>163</v>
      </c>
      <c r="I79" s="45">
        <v>16</v>
      </c>
      <c r="J79" s="60">
        <v>17</v>
      </c>
    </row>
    <row r="80" spans="1:10">
      <c r="A80" s="47">
        <v>18</v>
      </c>
      <c r="B80" s="48" t="s">
        <v>106</v>
      </c>
      <c r="C80" s="49" t="s">
        <v>16</v>
      </c>
      <c r="D80" s="49" t="s">
        <v>41</v>
      </c>
      <c r="E80" s="49">
        <v>18</v>
      </c>
      <c r="F80" s="49">
        <v>1971</v>
      </c>
      <c r="G80" s="50">
        <v>6.7812499999999998E-2</v>
      </c>
      <c r="H80" s="49" t="s">
        <v>164</v>
      </c>
      <c r="I80" s="45">
        <v>17</v>
      </c>
      <c r="J80" s="60">
        <v>16</v>
      </c>
    </row>
    <row r="81" spans="1:10">
      <c r="A81" s="47">
        <v>19</v>
      </c>
      <c r="B81" s="48" t="s">
        <v>107</v>
      </c>
      <c r="C81" s="49" t="s">
        <v>23</v>
      </c>
      <c r="D81" s="49"/>
      <c r="E81" s="49">
        <v>11</v>
      </c>
      <c r="F81" s="49">
        <v>1986</v>
      </c>
      <c r="G81" s="49" t="s">
        <v>142</v>
      </c>
      <c r="H81" s="49"/>
      <c r="I81" s="45"/>
      <c r="J81" s="60"/>
    </row>
    <row r="82" spans="1:10" ht="26">
      <c r="A82" s="47">
        <v>20</v>
      </c>
      <c r="B82" s="48" t="s">
        <v>108</v>
      </c>
      <c r="C82" s="49" t="s">
        <v>141</v>
      </c>
      <c r="D82" s="49"/>
      <c r="E82" s="49">
        <v>8</v>
      </c>
      <c r="F82" s="49">
        <v>1986</v>
      </c>
      <c r="G82" s="49" t="s">
        <v>140</v>
      </c>
      <c r="H82" s="49"/>
      <c r="I82" s="45"/>
      <c r="J82" s="60"/>
    </row>
    <row r="83" spans="1:10">
      <c r="A83" s="47">
        <v>21</v>
      </c>
      <c r="B83" s="48" t="s">
        <v>109</v>
      </c>
      <c r="C83" s="49" t="s">
        <v>16</v>
      </c>
      <c r="D83" s="49" t="s">
        <v>41</v>
      </c>
      <c r="E83" s="49">
        <v>26</v>
      </c>
      <c r="F83" s="49">
        <v>1993</v>
      </c>
      <c r="G83" s="49" t="s">
        <v>140</v>
      </c>
      <c r="H83" s="49"/>
      <c r="I83" s="45"/>
      <c r="J83" s="60"/>
    </row>
    <row r="84" spans="1:10" ht="26">
      <c r="A84" s="47">
        <v>22</v>
      </c>
      <c r="B84" s="48" t="s">
        <v>110</v>
      </c>
      <c r="C84" s="49" t="s">
        <v>141</v>
      </c>
      <c r="D84" s="49"/>
      <c r="E84" s="49">
        <v>5</v>
      </c>
      <c r="F84" s="49">
        <v>1985</v>
      </c>
      <c r="G84" s="49" t="s">
        <v>140</v>
      </c>
      <c r="H84" s="49"/>
      <c r="I84" s="45"/>
      <c r="J84" s="60"/>
    </row>
    <row r="85" spans="1:10">
      <c r="A85" s="47">
        <v>23</v>
      </c>
      <c r="B85" s="48" t="s">
        <v>111</v>
      </c>
      <c r="C85" s="49" t="s">
        <v>19</v>
      </c>
      <c r="D85" s="49"/>
      <c r="E85" s="49">
        <v>27</v>
      </c>
      <c r="F85" s="49">
        <v>1984</v>
      </c>
      <c r="G85" s="49" t="s">
        <v>142</v>
      </c>
      <c r="H85" s="49"/>
      <c r="I85" s="45"/>
      <c r="J85" s="60"/>
    </row>
    <row r="86" spans="1:10">
      <c r="A86" s="47">
        <v>24</v>
      </c>
      <c r="B86" s="48" t="s">
        <v>112</v>
      </c>
      <c r="C86" s="49" t="s">
        <v>19</v>
      </c>
      <c r="D86" s="49"/>
      <c r="E86" s="49">
        <v>14</v>
      </c>
      <c r="F86" s="49">
        <v>1985</v>
      </c>
      <c r="G86" s="49" t="s">
        <v>140</v>
      </c>
      <c r="H86" s="49"/>
      <c r="I86" s="45"/>
      <c r="J86" s="60"/>
    </row>
    <row r="87" spans="1:10">
      <c r="A87" s="47">
        <v>25</v>
      </c>
      <c r="B87" s="48" t="s">
        <v>113</v>
      </c>
      <c r="C87" s="49" t="s">
        <v>19</v>
      </c>
      <c r="D87" s="49" t="s">
        <v>41</v>
      </c>
      <c r="E87" s="49">
        <v>3</v>
      </c>
      <c r="F87" s="49">
        <v>1984</v>
      </c>
      <c r="G87" s="49" t="s">
        <v>140</v>
      </c>
      <c r="H87" s="49"/>
      <c r="I87" s="45"/>
      <c r="J87" s="60"/>
    </row>
    <row r="88" spans="1:10" ht="15" thickBot="1">
      <c r="A88" s="51">
        <v>26</v>
      </c>
      <c r="B88" s="52" t="s">
        <v>114</v>
      </c>
      <c r="C88" s="53" t="s">
        <v>128</v>
      </c>
      <c r="D88" s="53"/>
      <c r="E88" s="53">
        <v>15</v>
      </c>
      <c r="F88" s="53">
        <v>1976</v>
      </c>
      <c r="G88" s="53" t="s">
        <v>140</v>
      </c>
      <c r="H88" s="53"/>
      <c r="I88" s="46"/>
      <c r="J88" s="61"/>
    </row>
    <row r="89" spans="1:10">
      <c r="A89" s="36"/>
      <c r="B89" s="36"/>
      <c r="C89" s="40"/>
      <c r="D89" s="40"/>
      <c r="E89" s="40"/>
      <c r="F89" s="40"/>
      <c r="G89" s="40"/>
      <c r="H89" s="40"/>
      <c r="I89" s="40"/>
    </row>
  </sheetData>
  <mergeCells count="10">
    <mergeCell ref="A22:D22"/>
    <mergeCell ref="G9:H10"/>
    <mergeCell ref="A1:H1"/>
    <mergeCell ref="A2:H2"/>
    <mergeCell ref="A3:H3"/>
    <mergeCell ref="A4:H4"/>
    <mergeCell ref="A7:H7"/>
    <mergeCell ref="A9:A11"/>
    <mergeCell ref="B9:B11"/>
    <mergeCell ref="C9:F10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17" zoomScale="73" workbookViewId="0">
      <selection activeCell="F14" sqref="F14"/>
    </sheetView>
  </sheetViews>
  <sheetFormatPr defaultRowHeight="14.5"/>
  <cols>
    <col min="2" max="2" width="18.453125" customWidth="1"/>
    <col min="3" max="3" width="19.08984375" customWidth="1"/>
    <col min="5" max="5" width="10.26953125" customWidth="1"/>
  </cols>
  <sheetData>
    <row r="1" spans="1:9">
      <c r="A1" s="426" t="s">
        <v>1</v>
      </c>
      <c r="B1" s="426"/>
      <c r="C1" s="426"/>
      <c r="D1" s="426"/>
      <c r="E1" s="426"/>
      <c r="F1" s="426"/>
      <c r="G1" s="426"/>
      <c r="H1" s="426"/>
      <c r="I1" s="36"/>
    </row>
    <row r="2" spans="1:9">
      <c r="A2" s="427"/>
      <c r="B2" s="427"/>
      <c r="C2" s="427"/>
      <c r="D2" s="427"/>
      <c r="E2" s="427"/>
      <c r="F2" s="427"/>
      <c r="G2" s="427"/>
      <c r="H2" s="427"/>
      <c r="I2" s="36"/>
    </row>
    <row r="3" spans="1:9" ht="15.5">
      <c r="A3" s="425" t="s">
        <v>9</v>
      </c>
      <c r="B3" s="425"/>
      <c r="C3" s="425"/>
      <c r="D3" s="425"/>
      <c r="E3" s="425"/>
      <c r="F3" s="425"/>
      <c r="G3" s="425"/>
      <c r="H3" s="425"/>
      <c r="I3" s="36"/>
    </row>
    <row r="4" spans="1:9" ht="15.5">
      <c r="A4" s="425" t="s">
        <v>28</v>
      </c>
      <c r="B4" s="425"/>
      <c r="C4" s="425"/>
      <c r="D4" s="425"/>
      <c r="E4" s="425"/>
      <c r="F4" s="425"/>
      <c r="G4" s="425"/>
      <c r="H4" s="425"/>
      <c r="I4" s="36"/>
    </row>
    <row r="5" spans="1:9" ht="15.5">
      <c r="A5" s="64"/>
      <c r="B5" s="64"/>
      <c r="C5" s="64"/>
      <c r="D5" s="64"/>
      <c r="E5" s="64"/>
      <c r="F5" s="64"/>
      <c r="G5" s="64"/>
      <c r="H5" s="134"/>
      <c r="I5" s="36"/>
    </row>
    <row r="6" spans="1:9" ht="15.5">
      <c r="A6" s="1" t="s">
        <v>35</v>
      </c>
      <c r="B6" s="1"/>
      <c r="C6" s="1"/>
      <c r="D6" s="1"/>
      <c r="E6" s="1"/>
      <c r="F6" s="10"/>
      <c r="G6" s="36"/>
      <c r="H6" s="10" t="s">
        <v>169</v>
      </c>
      <c r="I6" s="36"/>
    </row>
    <row r="7" spans="1:9" ht="18">
      <c r="A7" s="434" t="s">
        <v>170</v>
      </c>
      <c r="B7" s="434"/>
      <c r="C7" s="434"/>
      <c r="D7" s="434"/>
      <c r="E7" s="434"/>
      <c r="F7" s="434"/>
      <c r="G7" s="434"/>
      <c r="H7" s="434"/>
      <c r="I7" s="36"/>
    </row>
    <row r="8" spans="1:9" ht="15" thickBot="1">
      <c r="A8" s="6"/>
      <c r="B8" s="7"/>
      <c r="C8" s="7"/>
      <c r="D8" s="7"/>
      <c r="E8" s="7"/>
      <c r="F8" s="8"/>
      <c r="G8" s="8"/>
      <c r="H8" s="135"/>
      <c r="I8" s="36"/>
    </row>
    <row r="9" spans="1:9">
      <c r="A9" s="435" t="s">
        <v>4</v>
      </c>
      <c r="B9" s="435" t="s">
        <v>5</v>
      </c>
      <c r="C9" s="439" t="s">
        <v>37</v>
      </c>
      <c r="D9" s="440"/>
      <c r="E9" s="440"/>
      <c r="F9" s="441"/>
      <c r="G9" s="468" t="s">
        <v>6</v>
      </c>
      <c r="H9" s="448" t="s">
        <v>0</v>
      </c>
      <c r="I9" s="36"/>
    </row>
    <row r="10" spans="1:9">
      <c r="A10" s="436"/>
      <c r="B10" s="436"/>
      <c r="C10" s="442"/>
      <c r="D10" s="443"/>
      <c r="E10" s="443"/>
      <c r="F10" s="444"/>
      <c r="G10" s="469"/>
      <c r="H10" s="449"/>
      <c r="I10" s="36"/>
    </row>
    <row r="11" spans="1:9" ht="18" thickBot="1">
      <c r="A11" s="438"/>
      <c r="B11" s="438"/>
      <c r="C11" s="23" t="s">
        <v>7</v>
      </c>
      <c r="D11" s="24" t="s">
        <v>8</v>
      </c>
      <c r="E11" s="24" t="s">
        <v>24</v>
      </c>
      <c r="F11" s="34" t="s">
        <v>25</v>
      </c>
      <c r="G11" s="470"/>
      <c r="H11" s="450"/>
      <c r="I11" s="36"/>
    </row>
    <row r="12" spans="1:9" ht="17.5">
      <c r="A12" s="65">
        <v>1</v>
      </c>
      <c r="B12" s="75" t="s">
        <v>19</v>
      </c>
      <c r="C12" s="136">
        <f>33*2</f>
        <v>66</v>
      </c>
      <c r="D12" s="137">
        <f t="shared" ref="D12:F12" si="0">33*2</f>
        <v>66</v>
      </c>
      <c r="E12" s="137">
        <f t="shared" si="0"/>
        <v>66</v>
      </c>
      <c r="F12" s="138">
        <f t="shared" si="0"/>
        <v>66</v>
      </c>
      <c r="G12" s="139">
        <v>264</v>
      </c>
      <c r="H12" s="140">
        <v>1</v>
      </c>
      <c r="I12" s="36"/>
    </row>
    <row r="13" spans="1:9" ht="17.5">
      <c r="A13" s="16">
        <v>2</v>
      </c>
      <c r="B13" s="141" t="s">
        <v>16</v>
      </c>
      <c r="C13" s="142">
        <f>17+14</f>
        <v>31</v>
      </c>
      <c r="D13" s="143">
        <f>25+23</f>
        <v>48</v>
      </c>
      <c r="E13" s="143">
        <f>33+31</f>
        <v>64</v>
      </c>
      <c r="F13" s="144">
        <f>27+26</f>
        <v>53</v>
      </c>
      <c r="G13" s="145">
        <f t="shared" ref="G13:G24" si="1">SUM(C13:F13)</f>
        <v>196</v>
      </c>
      <c r="H13" s="146">
        <v>2</v>
      </c>
      <c r="I13" s="36"/>
    </row>
    <row r="14" spans="1:9" ht="17.5">
      <c r="A14" s="66">
        <v>3</v>
      </c>
      <c r="B14" s="147" t="s">
        <v>26</v>
      </c>
      <c r="C14" s="148">
        <f>27+12</f>
        <v>39</v>
      </c>
      <c r="D14" s="149">
        <f>31+27</f>
        <v>58</v>
      </c>
      <c r="E14" s="149">
        <v>29</v>
      </c>
      <c r="F14" s="150">
        <v>21</v>
      </c>
      <c r="G14" s="151">
        <f t="shared" si="1"/>
        <v>147</v>
      </c>
      <c r="H14" s="152">
        <v>3</v>
      </c>
      <c r="I14" s="36"/>
    </row>
    <row r="15" spans="1:9" ht="17.5">
      <c r="A15" s="16">
        <v>4</v>
      </c>
      <c r="B15" s="153" t="s">
        <v>22</v>
      </c>
      <c r="C15" s="154">
        <f>31+25</f>
        <v>56</v>
      </c>
      <c r="D15" s="155">
        <v>24</v>
      </c>
      <c r="E15" s="156"/>
      <c r="F15" s="157"/>
      <c r="G15" s="158">
        <f t="shared" si="1"/>
        <v>80</v>
      </c>
      <c r="H15" s="159">
        <v>4</v>
      </c>
      <c r="I15" s="36"/>
    </row>
    <row r="16" spans="1:9" ht="17.5">
      <c r="A16" s="66">
        <v>5</v>
      </c>
      <c r="B16" s="160" t="s">
        <v>23</v>
      </c>
      <c r="C16" s="161">
        <f>29+16</f>
        <v>45</v>
      </c>
      <c r="D16" s="162"/>
      <c r="E16" s="162"/>
      <c r="F16" s="163">
        <v>33</v>
      </c>
      <c r="G16" s="164">
        <f t="shared" si="1"/>
        <v>78</v>
      </c>
      <c r="H16" s="165">
        <v>5</v>
      </c>
      <c r="I16" s="36"/>
    </row>
    <row r="17" spans="1:9" ht="17.5">
      <c r="A17" s="16">
        <v>6</v>
      </c>
      <c r="B17" s="166" t="s">
        <v>33</v>
      </c>
      <c r="C17" s="167">
        <f>29+22</f>
        <v>51</v>
      </c>
      <c r="D17" s="168"/>
      <c r="E17" s="168"/>
      <c r="F17" s="169">
        <v>22</v>
      </c>
      <c r="G17" s="170">
        <f t="shared" si="1"/>
        <v>73</v>
      </c>
      <c r="H17" s="171">
        <v>6</v>
      </c>
      <c r="I17" s="36"/>
    </row>
    <row r="18" spans="1:9" ht="17.5">
      <c r="A18" s="66">
        <v>7</v>
      </c>
      <c r="B18" s="172" t="s">
        <v>27</v>
      </c>
      <c r="C18" s="173">
        <f>33+26</f>
        <v>59</v>
      </c>
      <c r="D18" s="174"/>
      <c r="E18" s="174"/>
      <c r="F18" s="175"/>
      <c r="G18" s="176">
        <f t="shared" si="1"/>
        <v>59</v>
      </c>
      <c r="H18" s="177">
        <v>7</v>
      </c>
      <c r="I18" s="36"/>
    </row>
    <row r="19" spans="1:9" ht="17.5">
      <c r="A19" s="16">
        <v>8</v>
      </c>
      <c r="B19" s="178" t="s">
        <v>31</v>
      </c>
      <c r="C19" s="179">
        <v>23</v>
      </c>
      <c r="D19" s="180">
        <v>33</v>
      </c>
      <c r="E19" s="180"/>
      <c r="F19" s="181"/>
      <c r="G19" s="182">
        <f t="shared" si="1"/>
        <v>56</v>
      </c>
      <c r="H19" s="183">
        <v>8</v>
      </c>
      <c r="I19" s="36"/>
    </row>
    <row r="20" spans="1:9" ht="17.5">
      <c r="A20" s="66">
        <v>9</v>
      </c>
      <c r="B20" s="184" t="s">
        <v>17</v>
      </c>
      <c r="C20" s="185">
        <v>20</v>
      </c>
      <c r="D20" s="186"/>
      <c r="E20" s="186"/>
      <c r="F20" s="187">
        <v>31</v>
      </c>
      <c r="G20" s="188">
        <f t="shared" si="1"/>
        <v>51</v>
      </c>
      <c r="H20" s="189">
        <v>9</v>
      </c>
      <c r="I20" s="36"/>
    </row>
    <row r="21" spans="1:9" ht="17.5">
      <c r="A21" s="16">
        <v>10</v>
      </c>
      <c r="B21" s="190" t="s">
        <v>21</v>
      </c>
      <c r="C21" s="191">
        <f>24+21</f>
        <v>45</v>
      </c>
      <c r="D21" s="192"/>
      <c r="E21" s="192"/>
      <c r="F21" s="193"/>
      <c r="G21" s="194">
        <f t="shared" si="1"/>
        <v>45</v>
      </c>
      <c r="H21" s="195">
        <v>10</v>
      </c>
      <c r="I21" s="36"/>
    </row>
    <row r="22" spans="1:9" ht="17.5">
      <c r="A22" s="66">
        <v>11</v>
      </c>
      <c r="B22" s="196" t="s">
        <v>32</v>
      </c>
      <c r="C22" s="197"/>
      <c r="D22" s="198"/>
      <c r="E22" s="198"/>
      <c r="F22" s="199">
        <v>29</v>
      </c>
      <c r="G22" s="200">
        <f>SUM(C22:F22)</f>
        <v>29</v>
      </c>
      <c r="H22" s="201">
        <v>11</v>
      </c>
      <c r="I22" s="36"/>
    </row>
    <row r="23" spans="1:9" ht="17.5">
      <c r="A23" s="16">
        <v>12</v>
      </c>
      <c r="B23" s="202" t="s">
        <v>34</v>
      </c>
      <c r="C23" s="203"/>
      <c r="D23" s="204"/>
      <c r="E23" s="204">
        <v>24</v>
      </c>
      <c r="F23" s="205"/>
      <c r="G23" s="206">
        <f t="shared" si="1"/>
        <v>24</v>
      </c>
      <c r="H23" s="207">
        <v>12</v>
      </c>
      <c r="I23" s="36"/>
    </row>
    <row r="24" spans="1:9" ht="17.5">
      <c r="A24" s="66">
        <v>13</v>
      </c>
      <c r="B24" s="208" t="s">
        <v>18</v>
      </c>
      <c r="C24" s="209"/>
      <c r="D24" s="210"/>
      <c r="E24" s="211"/>
      <c r="F24" s="212">
        <v>24</v>
      </c>
      <c r="G24" s="213">
        <f t="shared" si="1"/>
        <v>24</v>
      </c>
      <c r="H24" s="214">
        <v>12</v>
      </c>
      <c r="I24" s="36"/>
    </row>
    <row r="25" spans="1:9" ht="18" thickBot="1">
      <c r="A25" s="215">
        <v>14</v>
      </c>
      <c r="B25" s="216" t="s">
        <v>20</v>
      </c>
      <c r="C25" s="217">
        <v>19</v>
      </c>
      <c r="D25" s="218"/>
      <c r="E25" s="218"/>
      <c r="F25" s="219"/>
      <c r="G25" s="220">
        <f>SUM(C25:F25)</f>
        <v>19</v>
      </c>
      <c r="H25" s="221">
        <v>13</v>
      </c>
      <c r="I25" s="36"/>
    </row>
    <row r="26" spans="1:9">
      <c r="A26" s="3"/>
      <c r="B26" s="5"/>
      <c r="C26" s="4"/>
      <c r="D26" s="4"/>
      <c r="E26" s="4"/>
      <c r="F26" s="4"/>
      <c r="G26" s="4"/>
      <c r="H26" s="222"/>
      <c r="I26" s="36"/>
    </row>
    <row r="27" spans="1:9" ht="17.5">
      <c r="A27" s="3"/>
      <c r="B27" s="15"/>
      <c r="C27" s="4"/>
      <c r="D27" s="4"/>
      <c r="E27" s="4"/>
      <c r="F27" s="4"/>
      <c r="G27" s="4"/>
      <c r="H27" s="222"/>
      <c r="I27" s="36"/>
    </row>
    <row r="28" spans="1:9">
      <c r="A28" s="223"/>
      <c r="B28" s="223"/>
      <c r="C28" s="466" t="s">
        <v>171</v>
      </c>
      <c r="D28" s="466"/>
      <c r="E28" s="466"/>
      <c r="F28" s="223"/>
      <c r="G28" s="223"/>
      <c r="H28" s="222"/>
      <c r="I28" s="36"/>
    </row>
    <row r="29" spans="1:9">
      <c r="A29" s="223"/>
      <c r="B29" s="223"/>
      <c r="C29" s="467" t="s">
        <v>172</v>
      </c>
      <c r="D29" s="467"/>
      <c r="E29" s="467"/>
      <c r="F29" s="467"/>
      <c r="G29" s="467"/>
      <c r="H29" s="222"/>
      <c r="I29" s="36"/>
    </row>
    <row r="30" spans="1:9">
      <c r="A30" s="223"/>
      <c r="B30" s="223"/>
      <c r="C30" s="224"/>
      <c r="D30" s="224"/>
      <c r="E30" s="224"/>
      <c r="F30" s="224"/>
      <c r="G30" s="224"/>
      <c r="H30" s="225"/>
      <c r="I30" s="36"/>
    </row>
    <row r="31" spans="1:9" ht="15" thickBot="1">
      <c r="A31" s="226" t="s">
        <v>173</v>
      </c>
      <c r="B31" s="223"/>
      <c r="C31" s="223"/>
      <c r="D31" s="223"/>
      <c r="E31" s="226" t="s">
        <v>174</v>
      </c>
      <c r="F31" s="36"/>
      <c r="G31" s="223"/>
      <c r="H31" s="225"/>
      <c r="I31" s="36"/>
    </row>
    <row r="32" spans="1:9" ht="15" thickBot="1">
      <c r="A32" s="227" t="s">
        <v>4</v>
      </c>
      <c r="B32" s="228" t="s">
        <v>56</v>
      </c>
      <c r="C32" s="228" t="s">
        <v>115</v>
      </c>
      <c r="D32" s="228" t="s">
        <v>118</v>
      </c>
      <c r="E32" s="228" t="s">
        <v>175</v>
      </c>
      <c r="F32" s="228" t="s">
        <v>119</v>
      </c>
      <c r="G32" s="229" t="s">
        <v>0</v>
      </c>
      <c r="H32" s="230" t="s">
        <v>39</v>
      </c>
      <c r="I32" s="36"/>
    </row>
    <row r="33" spans="1:9">
      <c r="A33" s="47">
        <v>1</v>
      </c>
      <c r="B33" s="48" t="s">
        <v>176</v>
      </c>
      <c r="C33" s="231" t="s">
        <v>16</v>
      </c>
      <c r="D33" s="49">
        <v>1977</v>
      </c>
      <c r="E33" s="49" t="s">
        <v>41</v>
      </c>
      <c r="F33" s="50">
        <v>1.4027777777777778E-2</v>
      </c>
      <c r="G33" s="45">
        <v>1</v>
      </c>
      <c r="H33" s="232">
        <v>33</v>
      </c>
      <c r="I33" s="36"/>
    </row>
    <row r="34" spans="1:9">
      <c r="A34" s="47">
        <v>2</v>
      </c>
      <c r="B34" s="48" t="s">
        <v>106</v>
      </c>
      <c r="C34" s="231" t="s">
        <v>16</v>
      </c>
      <c r="D34" s="49">
        <v>1971</v>
      </c>
      <c r="E34" s="49" t="s">
        <v>41</v>
      </c>
      <c r="F34" s="50">
        <v>1.638888888888889E-2</v>
      </c>
      <c r="G34" s="45">
        <v>2</v>
      </c>
      <c r="H34" s="232">
        <v>31</v>
      </c>
      <c r="I34" s="36"/>
    </row>
    <row r="35" spans="1:9" ht="26">
      <c r="A35" s="47">
        <v>3</v>
      </c>
      <c r="B35" s="48" t="s">
        <v>86</v>
      </c>
      <c r="C35" s="233" t="s">
        <v>26</v>
      </c>
      <c r="D35" s="49">
        <v>1979</v>
      </c>
      <c r="E35" s="49"/>
      <c r="F35" s="50">
        <v>1.6805555555555556E-2</v>
      </c>
      <c r="G35" s="45">
        <v>3</v>
      </c>
      <c r="H35" s="234">
        <v>29</v>
      </c>
      <c r="I35" s="36"/>
    </row>
    <row r="36" spans="1:9">
      <c r="A36" s="47">
        <v>4</v>
      </c>
      <c r="B36" s="48" t="s">
        <v>82</v>
      </c>
      <c r="C36" s="49" t="s">
        <v>16</v>
      </c>
      <c r="D36" s="49">
        <v>1969</v>
      </c>
      <c r="E36" s="49" t="s">
        <v>41</v>
      </c>
      <c r="F36" s="50">
        <v>1.8634259259259257E-2</v>
      </c>
      <c r="G36" s="45">
        <v>4</v>
      </c>
      <c r="H36" s="62">
        <v>27</v>
      </c>
      <c r="I36" s="36"/>
    </row>
    <row r="37" spans="1:9" ht="26">
      <c r="A37" s="47">
        <v>5</v>
      </c>
      <c r="B37" s="48" t="s">
        <v>177</v>
      </c>
      <c r="C37" s="49" t="s">
        <v>16</v>
      </c>
      <c r="D37" s="49">
        <v>1983</v>
      </c>
      <c r="E37" s="49"/>
      <c r="F37" s="50">
        <v>1.9444444444444445E-2</v>
      </c>
      <c r="G37" s="45">
        <v>5</v>
      </c>
      <c r="H37" s="62">
        <v>26</v>
      </c>
      <c r="I37" s="36"/>
    </row>
    <row r="38" spans="1:9">
      <c r="A38" s="47">
        <v>6</v>
      </c>
      <c r="B38" s="48" t="s">
        <v>178</v>
      </c>
      <c r="C38" s="49" t="s">
        <v>16</v>
      </c>
      <c r="D38" s="49">
        <v>1977</v>
      </c>
      <c r="E38" s="49"/>
      <c r="F38" s="50">
        <v>1.9490740740740743E-2</v>
      </c>
      <c r="G38" s="45">
        <v>6</v>
      </c>
      <c r="H38" s="62">
        <v>25</v>
      </c>
      <c r="I38" s="36"/>
    </row>
    <row r="39" spans="1:9">
      <c r="A39" s="47">
        <v>7</v>
      </c>
      <c r="B39" s="48" t="s">
        <v>179</v>
      </c>
      <c r="C39" s="235" t="s">
        <v>34</v>
      </c>
      <c r="D39" s="49">
        <v>1982</v>
      </c>
      <c r="E39" s="49" t="s">
        <v>41</v>
      </c>
      <c r="F39" s="50">
        <v>1.9641203703703706E-2</v>
      </c>
      <c r="G39" s="45">
        <v>7</v>
      </c>
      <c r="H39" s="424">
        <v>24</v>
      </c>
      <c r="I39" s="36"/>
    </row>
    <row r="40" spans="1:9">
      <c r="A40" s="47">
        <v>8</v>
      </c>
      <c r="B40" s="48" t="s">
        <v>180</v>
      </c>
      <c r="C40" s="49" t="s">
        <v>16</v>
      </c>
      <c r="D40" s="49">
        <v>1975</v>
      </c>
      <c r="E40" s="49"/>
      <c r="F40" s="50">
        <v>2.0949074074074075E-2</v>
      </c>
      <c r="G40" s="45">
        <v>8</v>
      </c>
      <c r="H40" s="62">
        <v>23</v>
      </c>
      <c r="I40" s="36"/>
    </row>
    <row r="41" spans="1:9" ht="15" thickBot="1">
      <c r="A41" s="51">
        <v>9</v>
      </c>
      <c r="B41" s="52" t="s">
        <v>84</v>
      </c>
      <c r="C41" s="53" t="s">
        <v>16</v>
      </c>
      <c r="D41" s="53">
        <v>1983</v>
      </c>
      <c r="E41" s="53"/>
      <c r="F41" s="54">
        <v>2.5868055555555557E-2</v>
      </c>
      <c r="G41" s="46">
        <v>9</v>
      </c>
      <c r="H41" s="63">
        <v>22</v>
      </c>
      <c r="I41" s="36"/>
    </row>
    <row r="42" spans="1:9">
      <c r="A42" s="36"/>
      <c r="B42" s="36"/>
      <c r="C42" s="36"/>
      <c r="D42" s="36"/>
      <c r="E42" s="36"/>
      <c r="F42" s="36"/>
      <c r="G42" s="36"/>
      <c r="H42" s="59"/>
      <c r="I42" s="36"/>
    </row>
    <row r="43" spans="1:9">
      <c r="A43" s="36"/>
      <c r="B43" s="36"/>
      <c r="C43" s="36"/>
      <c r="D43" s="36"/>
      <c r="E43" s="36"/>
      <c r="F43" s="36"/>
      <c r="G43" s="36"/>
      <c r="H43" s="59"/>
      <c r="I43" s="36"/>
    </row>
    <row r="44" spans="1:9" ht="15" thickBot="1">
      <c r="A44" s="226" t="s">
        <v>181</v>
      </c>
      <c r="B44" s="223"/>
      <c r="C44" s="223"/>
      <c r="D44" s="223"/>
      <c r="E44" s="226" t="s">
        <v>174</v>
      </c>
      <c r="F44" s="36"/>
      <c r="G44" s="223"/>
      <c r="H44" s="59"/>
      <c r="I44" s="36"/>
    </row>
    <row r="45" spans="1:9" ht="15" thickBot="1">
      <c r="A45" s="227" t="s">
        <v>4</v>
      </c>
      <c r="B45" s="228" t="s">
        <v>56</v>
      </c>
      <c r="C45" s="228" t="s">
        <v>115</v>
      </c>
      <c r="D45" s="228" t="s">
        <v>118</v>
      </c>
      <c r="E45" s="228" t="s">
        <v>175</v>
      </c>
      <c r="F45" s="228" t="s">
        <v>119</v>
      </c>
      <c r="G45" s="229" t="s">
        <v>0</v>
      </c>
      <c r="H45" s="230" t="s">
        <v>39</v>
      </c>
      <c r="I45" s="36"/>
    </row>
    <row r="46" spans="1:9">
      <c r="A46" s="236">
        <v>1</v>
      </c>
      <c r="B46" s="237" t="s">
        <v>182</v>
      </c>
      <c r="C46" s="238" t="s">
        <v>23</v>
      </c>
      <c r="D46" s="239">
        <v>1980</v>
      </c>
      <c r="E46" s="239"/>
      <c r="F46" s="240">
        <v>1.7638888888888888E-2</v>
      </c>
      <c r="G46" s="241">
        <v>1</v>
      </c>
      <c r="H46" s="242">
        <v>33</v>
      </c>
      <c r="I46" s="36"/>
    </row>
    <row r="47" spans="1:9">
      <c r="A47" s="47">
        <v>2</v>
      </c>
      <c r="B47" s="48" t="s">
        <v>183</v>
      </c>
      <c r="C47" s="131" t="s">
        <v>132</v>
      </c>
      <c r="D47" s="49">
        <v>1982</v>
      </c>
      <c r="E47" s="49"/>
      <c r="F47" s="50">
        <v>2.0486111111111111E-2</v>
      </c>
      <c r="G47" s="45">
        <v>2</v>
      </c>
      <c r="H47" s="243">
        <v>31</v>
      </c>
      <c r="I47" s="36"/>
    </row>
    <row r="48" spans="1:9">
      <c r="A48" s="47">
        <v>3</v>
      </c>
      <c r="B48" s="48" t="s">
        <v>184</v>
      </c>
      <c r="C48" s="244" t="s">
        <v>32</v>
      </c>
      <c r="D48" s="49">
        <v>1976</v>
      </c>
      <c r="E48" s="49"/>
      <c r="F48" s="50">
        <v>2.4097222222222225E-2</v>
      </c>
      <c r="G48" s="45">
        <v>3</v>
      </c>
      <c r="H48" s="245">
        <v>29</v>
      </c>
      <c r="I48" s="36"/>
    </row>
    <row r="49" spans="1:9">
      <c r="A49" s="47">
        <v>4</v>
      </c>
      <c r="B49" s="48" t="s">
        <v>62</v>
      </c>
      <c r="C49" s="231" t="s">
        <v>16</v>
      </c>
      <c r="D49" s="49">
        <v>1971</v>
      </c>
      <c r="E49" s="49"/>
      <c r="F49" s="50">
        <v>2.4120370370370372E-2</v>
      </c>
      <c r="G49" s="45">
        <v>4</v>
      </c>
      <c r="H49" s="232">
        <v>27</v>
      </c>
      <c r="I49" s="36"/>
    </row>
    <row r="50" spans="1:9">
      <c r="A50" s="47">
        <v>5</v>
      </c>
      <c r="B50" s="48" t="s">
        <v>63</v>
      </c>
      <c r="C50" s="231" t="s">
        <v>16</v>
      </c>
      <c r="D50" s="49">
        <v>1976</v>
      </c>
      <c r="E50" s="49"/>
      <c r="F50" s="50">
        <v>2.4826388888888887E-2</v>
      </c>
      <c r="G50" s="45">
        <v>5</v>
      </c>
      <c r="H50" s="232">
        <v>26</v>
      </c>
      <c r="I50" s="36"/>
    </row>
    <row r="51" spans="1:9">
      <c r="A51" s="47">
        <v>6</v>
      </c>
      <c r="B51" s="48" t="s">
        <v>61</v>
      </c>
      <c r="C51" s="49" t="s">
        <v>16</v>
      </c>
      <c r="D51" s="49">
        <v>1973</v>
      </c>
      <c r="E51" s="49"/>
      <c r="F51" s="50">
        <v>3.1469907407407412E-2</v>
      </c>
      <c r="G51" s="45">
        <v>6</v>
      </c>
      <c r="H51" s="62">
        <v>25</v>
      </c>
      <c r="I51" s="36"/>
    </row>
    <row r="52" spans="1:9">
      <c r="A52" s="47">
        <v>7</v>
      </c>
      <c r="B52" s="48" t="s">
        <v>185</v>
      </c>
      <c r="C52" s="246" t="s">
        <v>18</v>
      </c>
      <c r="D52" s="49">
        <v>1965</v>
      </c>
      <c r="E52" s="49"/>
      <c r="F52" s="50">
        <v>3.2199074074074074E-2</v>
      </c>
      <c r="G52" s="45">
        <v>7</v>
      </c>
      <c r="H52" s="247">
        <v>24</v>
      </c>
      <c r="I52" s="36"/>
    </row>
    <row r="53" spans="1:9">
      <c r="A53" s="47">
        <v>8</v>
      </c>
      <c r="B53" s="48" t="s">
        <v>59</v>
      </c>
      <c r="C53" s="49" t="s">
        <v>123</v>
      </c>
      <c r="D53" s="49">
        <v>1980</v>
      </c>
      <c r="E53" s="49"/>
      <c r="F53" s="50">
        <v>3.335648148148148E-2</v>
      </c>
      <c r="G53" s="45">
        <v>8</v>
      </c>
      <c r="H53" s="62">
        <v>23</v>
      </c>
      <c r="I53" s="36"/>
    </row>
    <row r="54" spans="1:9" ht="26">
      <c r="A54" s="47">
        <v>9</v>
      </c>
      <c r="B54" s="48" t="s">
        <v>186</v>
      </c>
      <c r="C54" s="248" t="s">
        <v>166</v>
      </c>
      <c r="D54" s="49">
        <v>1980</v>
      </c>
      <c r="E54" s="49"/>
      <c r="F54" s="50">
        <v>3.4236111111111113E-2</v>
      </c>
      <c r="G54" s="45">
        <v>9</v>
      </c>
      <c r="H54" s="249">
        <v>22</v>
      </c>
      <c r="I54" s="36"/>
    </row>
    <row r="55" spans="1:9" ht="26.5" thickBot="1">
      <c r="A55" s="51">
        <v>10</v>
      </c>
      <c r="B55" s="52" t="s">
        <v>187</v>
      </c>
      <c r="C55" s="422" t="s">
        <v>26</v>
      </c>
      <c r="D55" s="53">
        <v>1976</v>
      </c>
      <c r="E55" s="53"/>
      <c r="F55" s="54">
        <v>3.7673611111111109E-2</v>
      </c>
      <c r="G55" s="46">
        <v>10</v>
      </c>
      <c r="H55" s="423">
        <v>21</v>
      </c>
      <c r="I55" s="36"/>
    </row>
    <row r="56" spans="1:9">
      <c r="A56" s="36"/>
      <c r="B56" s="36"/>
      <c r="C56" s="36"/>
      <c r="D56" s="36"/>
      <c r="E56" s="36"/>
      <c r="F56" s="36"/>
      <c r="G56" s="36"/>
      <c r="H56" s="59"/>
      <c r="I56" s="36"/>
    </row>
    <row r="57" spans="1:9">
      <c r="A57" s="36"/>
      <c r="B57" s="36"/>
      <c r="C57" s="36"/>
      <c r="D57" s="36"/>
      <c r="E57" s="36"/>
      <c r="F57" s="36"/>
      <c r="G57" s="36"/>
      <c r="H57" s="59"/>
      <c r="I57" s="36"/>
    </row>
    <row r="58" spans="1:9" ht="15" thickBot="1">
      <c r="A58" s="226" t="s">
        <v>195</v>
      </c>
      <c r="B58" s="223"/>
      <c r="C58" s="223"/>
      <c r="D58" s="223"/>
      <c r="E58" s="226" t="s">
        <v>174</v>
      </c>
      <c r="F58" s="36"/>
      <c r="G58" s="223"/>
      <c r="H58" s="59"/>
      <c r="I58" s="36"/>
    </row>
    <row r="59" spans="1:9" ht="15" thickBot="1">
      <c r="A59" s="227" t="s">
        <v>4</v>
      </c>
      <c r="B59" s="228" t="s">
        <v>56</v>
      </c>
      <c r="C59" s="228" t="s">
        <v>115</v>
      </c>
      <c r="D59" s="228" t="s">
        <v>118</v>
      </c>
      <c r="E59" s="228" t="s">
        <v>175</v>
      </c>
      <c r="F59" s="228" t="s">
        <v>119</v>
      </c>
      <c r="G59" s="229" t="s">
        <v>0</v>
      </c>
      <c r="H59" s="230" t="s">
        <v>39</v>
      </c>
      <c r="I59" s="36"/>
    </row>
    <row r="60" spans="1:9">
      <c r="A60" s="252">
        <v>1</v>
      </c>
      <c r="B60" s="253" t="s">
        <v>196</v>
      </c>
      <c r="C60" s="254" t="s">
        <v>27</v>
      </c>
      <c r="D60" s="239">
        <v>1996</v>
      </c>
      <c r="E60" s="239" t="s">
        <v>41</v>
      </c>
      <c r="F60" s="240">
        <v>1.4606481481481482E-2</v>
      </c>
      <c r="G60" s="241">
        <v>1</v>
      </c>
      <c r="H60" s="255">
        <v>33</v>
      </c>
      <c r="I60" s="36"/>
    </row>
    <row r="61" spans="1:9">
      <c r="A61" s="256">
        <v>2</v>
      </c>
      <c r="B61" s="257" t="s">
        <v>97</v>
      </c>
      <c r="C61" s="258" t="s">
        <v>22</v>
      </c>
      <c r="D61" s="49">
        <v>1987</v>
      </c>
      <c r="E61" s="49" t="s">
        <v>131</v>
      </c>
      <c r="F61" s="50">
        <v>1.4722222222222222E-2</v>
      </c>
      <c r="G61" s="45">
        <v>2</v>
      </c>
      <c r="H61" s="259">
        <v>31</v>
      </c>
      <c r="I61" s="36"/>
    </row>
    <row r="62" spans="1:9">
      <c r="A62" s="256">
        <v>3</v>
      </c>
      <c r="B62" s="257" t="s">
        <v>90</v>
      </c>
      <c r="C62" s="260" t="s">
        <v>23</v>
      </c>
      <c r="D62" s="49">
        <v>1975</v>
      </c>
      <c r="E62" s="49" t="s">
        <v>147</v>
      </c>
      <c r="F62" s="50">
        <v>1.4849537037037036E-2</v>
      </c>
      <c r="G62" s="45">
        <v>3</v>
      </c>
      <c r="H62" s="261">
        <v>29</v>
      </c>
      <c r="I62" s="36"/>
    </row>
    <row r="63" spans="1:9" ht="26">
      <c r="A63" s="256">
        <v>4</v>
      </c>
      <c r="B63" s="257" t="s">
        <v>98</v>
      </c>
      <c r="C63" s="233" t="s">
        <v>26</v>
      </c>
      <c r="D63" s="49">
        <v>1991</v>
      </c>
      <c r="E63" s="49" t="s">
        <v>41</v>
      </c>
      <c r="F63" s="50">
        <v>1.5046296296296295E-2</v>
      </c>
      <c r="G63" s="45">
        <v>4</v>
      </c>
      <c r="H63" s="234">
        <v>27</v>
      </c>
      <c r="I63" s="36"/>
    </row>
    <row r="64" spans="1:9">
      <c r="A64" s="256">
        <v>5</v>
      </c>
      <c r="B64" s="257" t="s">
        <v>197</v>
      </c>
      <c r="C64" s="262" t="s">
        <v>27</v>
      </c>
      <c r="D64" s="49">
        <v>1997</v>
      </c>
      <c r="E64" s="49"/>
      <c r="F64" s="50">
        <v>1.5173611111111112E-2</v>
      </c>
      <c r="G64" s="45">
        <v>5</v>
      </c>
      <c r="H64" s="263">
        <v>26</v>
      </c>
      <c r="I64" s="36"/>
    </row>
    <row r="65" spans="1:9">
      <c r="A65" s="256">
        <v>6</v>
      </c>
      <c r="B65" s="257" t="s">
        <v>89</v>
      </c>
      <c r="C65" s="258" t="s">
        <v>22</v>
      </c>
      <c r="D65" s="49">
        <v>1987</v>
      </c>
      <c r="E65" s="49" t="s">
        <v>131</v>
      </c>
      <c r="F65" s="50">
        <v>1.5196759259259259E-2</v>
      </c>
      <c r="G65" s="45">
        <v>6</v>
      </c>
      <c r="H65" s="259">
        <v>25</v>
      </c>
      <c r="I65" s="36"/>
    </row>
    <row r="66" spans="1:9">
      <c r="A66" s="256">
        <v>7</v>
      </c>
      <c r="B66" s="257" t="s">
        <v>91</v>
      </c>
      <c r="C66" s="264" t="s">
        <v>21</v>
      </c>
      <c r="D66" s="49">
        <v>1993</v>
      </c>
      <c r="E66" s="49"/>
      <c r="F66" s="50">
        <v>1.5486111111111112E-2</v>
      </c>
      <c r="G66" s="45">
        <v>7</v>
      </c>
      <c r="H66" s="265">
        <v>24</v>
      </c>
      <c r="I66" s="36"/>
    </row>
    <row r="67" spans="1:9">
      <c r="A67" s="256">
        <v>8</v>
      </c>
      <c r="B67" s="257" t="s">
        <v>198</v>
      </c>
      <c r="C67" s="266" t="s">
        <v>31</v>
      </c>
      <c r="D67" s="49">
        <v>1999</v>
      </c>
      <c r="E67" s="49" t="s">
        <v>131</v>
      </c>
      <c r="F67" s="50">
        <v>1.5590277777777778E-2</v>
      </c>
      <c r="G67" s="45">
        <v>8</v>
      </c>
      <c r="H67" s="267">
        <v>23</v>
      </c>
      <c r="I67" s="36"/>
    </row>
    <row r="68" spans="1:9">
      <c r="A68" s="256">
        <v>9</v>
      </c>
      <c r="B68" s="257" t="s">
        <v>199</v>
      </c>
      <c r="C68" s="49" t="s">
        <v>22</v>
      </c>
      <c r="D68" s="49">
        <v>1985</v>
      </c>
      <c r="E68" s="49"/>
      <c r="F68" s="50">
        <v>1.5983796296296295E-2</v>
      </c>
      <c r="G68" s="45">
        <v>9</v>
      </c>
      <c r="H68" s="62">
        <v>22</v>
      </c>
      <c r="I68" s="36"/>
    </row>
    <row r="69" spans="1:9">
      <c r="A69" s="256">
        <v>10</v>
      </c>
      <c r="B69" s="257" t="s">
        <v>100</v>
      </c>
      <c r="C69" s="264" t="s">
        <v>21</v>
      </c>
      <c r="D69" s="49">
        <v>1989</v>
      </c>
      <c r="E69" s="49" t="s">
        <v>41</v>
      </c>
      <c r="F69" s="50">
        <v>1.6886574074074075E-2</v>
      </c>
      <c r="G69" s="45">
        <v>10</v>
      </c>
      <c r="H69" s="265">
        <v>21</v>
      </c>
      <c r="I69" s="36"/>
    </row>
    <row r="70" spans="1:9">
      <c r="A70" s="256">
        <v>11</v>
      </c>
      <c r="B70" s="257" t="s">
        <v>99</v>
      </c>
      <c r="C70" s="131" t="s">
        <v>132</v>
      </c>
      <c r="D70" s="49">
        <v>1985</v>
      </c>
      <c r="E70" s="49" t="s">
        <v>41</v>
      </c>
      <c r="F70" s="50">
        <v>1.7094907407407409E-2</v>
      </c>
      <c r="G70" s="45">
        <v>11</v>
      </c>
      <c r="H70" s="243">
        <v>20</v>
      </c>
      <c r="I70" s="36"/>
    </row>
    <row r="71" spans="1:9">
      <c r="A71" s="256">
        <v>12</v>
      </c>
      <c r="B71" s="257" t="s">
        <v>200</v>
      </c>
      <c r="C71" s="49" t="s">
        <v>32</v>
      </c>
      <c r="D71" s="49">
        <v>2001</v>
      </c>
      <c r="E71" s="49" t="s">
        <v>131</v>
      </c>
      <c r="F71" s="50">
        <v>1.7592592592592594E-2</v>
      </c>
      <c r="G71" s="45" t="s">
        <v>69</v>
      </c>
      <c r="H71" s="62"/>
      <c r="I71" s="36"/>
    </row>
    <row r="72" spans="1:9">
      <c r="A72" s="256">
        <v>13</v>
      </c>
      <c r="B72" s="257" t="s">
        <v>201</v>
      </c>
      <c r="C72" s="268" t="s">
        <v>20</v>
      </c>
      <c r="D72" s="49">
        <v>1993</v>
      </c>
      <c r="E72" s="49" t="s">
        <v>41</v>
      </c>
      <c r="F72" s="50">
        <v>1.7870370370370373E-2</v>
      </c>
      <c r="G72" s="45">
        <v>12</v>
      </c>
      <c r="H72" s="269">
        <v>19</v>
      </c>
      <c r="I72" s="36"/>
    </row>
    <row r="73" spans="1:9">
      <c r="A73" s="256">
        <v>14</v>
      </c>
      <c r="B73" s="257" t="s">
        <v>101</v>
      </c>
      <c r="C73" s="49" t="s">
        <v>21</v>
      </c>
      <c r="D73" s="49">
        <v>1987</v>
      </c>
      <c r="E73" s="49" t="s">
        <v>42</v>
      </c>
      <c r="F73" s="50">
        <v>1.9050925925925926E-2</v>
      </c>
      <c r="G73" s="45">
        <v>13</v>
      </c>
      <c r="H73" s="62">
        <v>18</v>
      </c>
      <c r="I73" s="36"/>
    </row>
    <row r="74" spans="1:9">
      <c r="A74" s="256">
        <v>15</v>
      </c>
      <c r="B74" s="270" t="s">
        <v>109</v>
      </c>
      <c r="C74" s="231" t="s">
        <v>16</v>
      </c>
      <c r="D74" s="49">
        <v>1993</v>
      </c>
      <c r="E74" s="49" t="s">
        <v>41</v>
      </c>
      <c r="F74" s="50">
        <v>1.9409722222222221E-2</v>
      </c>
      <c r="G74" s="45">
        <v>14</v>
      </c>
      <c r="H74" s="232">
        <v>17</v>
      </c>
      <c r="I74" s="36"/>
    </row>
    <row r="75" spans="1:9">
      <c r="A75" s="256">
        <v>16</v>
      </c>
      <c r="B75" s="257" t="s">
        <v>202</v>
      </c>
      <c r="C75" s="260" t="s">
        <v>23</v>
      </c>
      <c r="D75" s="49">
        <v>1992</v>
      </c>
      <c r="E75" s="49"/>
      <c r="F75" s="50">
        <v>1.9641203703703706E-2</v>
      </c>
      <c r="G75" s="45">
        <v>15</v>
      </c>
      <c r="H75" s="261">
        <v>16</v>
      </c>
      <c r="I75" s="36"/>
    </row>
    <row r="76" spans="1:9">
      <c r="A76" s="256">
        <v>17</v>
      </c>
      <c r="B76" s="257" t="s">
        <v>203</v>
      </c>
      <c r="C76" s="49" t="s">
        <v>27</v>
      </c>
      <c r="D76" s="49">
        <v>1997</v>
      </c>
      <c r="E76" s="49"/>
      <c r="F76" s="50">
        <v>2.119212962962963E-2</v>
      </c>
      <c r="G76" s="45">
        <v>16</v>
      </c>
      <c r="H76" s="62">
        <v>15</v>
      </c>
      <c r="I76" s="36"/>
    </row>
    <row r="77" spans="1:9">
      <c r="A77" s="256">
        <v>18</v>
      </c>
      <c r="B77" s="257" t="s">
        <v>204</v>
      </c>
      <c r="C77" s="231" t="s">
        <v>123</v>
      </c>
      <c r="D77" s="49">
        <v>1994</v>
      </c>
      <c r="E77" s="49"/>
      <c r="F77" s="50">
        <v>2.193287037037037E-2</v>
      </c>
      <c r="G77" s="45">
        <v>17</v>
      </c>
      <c r="H77" s="232">
        <v>14</v>
      </c>
      <c r="I77" s="36"/>
    </row>
    <row r="78" spans="1:9">
      <c r="A78" s="256">
        <v>19</v>
      </c>
      <c r="B78" s="257" t="s">
        <v>205</v>
      </c>
      <c r="C78" s="49" t="s">
        <v>27</v>
      </c>
      <c r="D78" s="49">
        <v>1999</v>
      </c>
      <c r="E78" s="49"/>
      <c r="F78" s="50">
        <v>2.1990740740740741E-2</v>
      </c>
      <c r="G78" s="45">
        <v>18</v>
      </c>
      <c r="H78" s="62">
        <v>13</v>
      </c>
      <c r="I78" s="36"/>
    </row>
    <row r="79" spans="1:9" ht="26">
      <c r="A79" s="256">
        <v>20</v>
      </c>
      <c r="B79" s="257" t="s">
        <v>206</v>
      </c>
      <c r="C79" s="233" t="s">
        <v>26</v>
      </c>
      <c r="D79" s="49">
        <v>1985</v>
      </c>
      <c r="E79" s="49"/>
      <c r="F79" s="50">
        <v>2.4328703703703703E-2</v>
      </c>
      <c r="G79" s="45">
        <v>19</v>
      </c>
      <c r="H79" s="234">
        <v>12</v>
      </c>
      <c r="I79" s="36"/>
    </row>
    <row r="80" spans="1:9">
      <c r="A80" s="256">
        <v>21</v>
      </c>
      <c r="B80" s="257" t="s">
        <v>105</v>
      </c>
      <c r="C80" s="49" t="s">
        <v>23</v>
      </c>
      <c r="D80" s="49">
        <v>1984</v>
      </c>
      <c r="E80" s="49"/>
      <c r="F80" s="50">
        <v>2.4340277777777777E-2</v>
      </c>
      <c r="G80" s="45">
        <v>20</v>
      </c>
      <c r="H80" s="62">
        <v>11</v>
      </c>
      <c r="I80" s="36"/>
    </row>
    <row r="81" spans="1:9">
      <c r="A81" s="256">
        <v>22</v>
      </c>
      <c r="B81" s="257" t="s">
        <v>207</v>
      </c>
      <c r="C81" s="49" t="s">
        <v>26</v>
      </c>
      <c r="D81" s="49">
        <v>1988</v>
      </c>
      <c r="E81" s="49"/>
      <c r="F81" s="50">
        <v>2.5046296296296299E-2</v>
      </c>
      <c r="G81" s="45">
        <v>21</v>
      </c>
      <c r="H81" s="62">
        <v>10</v>
      </c>
      <c r="I81" s="36"/>
    </row>
    <row r="82" spans="1:9">
      <c r="A82" s="256">
        <v>23</v>
      </c>
      <c r="B82" s="257" t="s">
        <v>107</v>
      </c>
      <c r="C82" s="49" t="s">
        <v>23</v>
      </c>
      <c r="D82" s="49">
        <v>1986</v>
      </c>
      <c r="E82" s="49"/>
      <c r="F82" s="50">
        <v>2.5428240740740741E-2</v>
      </c>
      <c r="G82" s="45">
        <v>22</v>
      </c>
      <c r="H82" s="62">
        <v>9</v>
      </c>
      <c r="I82" s="36"/>
    </row>
    <row r="83" spans="1:9">
      <c r="A83" s="256">
        <v>24</v>
      </c>
      <c r="B83" s="257" t="s">
        <v>208</v>
      </c>
      <c r="C83" s="49" t="s">
        <v>23</v>
      </c>
      <c r="D83" s="49">
        <v>1990</v>
      </c>
      <c r="E83" s="49"/>
      <c r="F83" s="50">
        <v>2.5497685185185189E-2</v>
      </c>
      <c r="G83" s="45">
        <v>23</v>
      </c>
      <c r="H83" s="62">
        <v>8</v>
      </c>
      <c r="I83" s="36"/>
    </row>
    <row r="84" spans="1:9">
      <c r="A84" s="256">
        <v>25</v>
      </c>
      <c r="B84" s="257" t="s">
        <v>209</v>
      </c>
      <c r="C84" s="49" t="s">
        <v>210</v>
      </c>
      <c r="D84" s="49">
        <v>2003</v>
      </c>
      <c r="E84" s="49" t="s">
        <v>42</v>
      </c>
      <c r="F84" s="50">
        <v>2.6759259259259257E-2</v>
      </c>
      <c r="G84" s="45" t="s">
        <v>69</v>
      </c>
      <c r="H84" s="62">
        <v>7</v>
      </c>
      <c r="I84" s="36"/>
    </row>
    <row r="85" spans="1:9">
      <c r="A85" s="256">
        <v>26</v>
      </c>
      <c r="B85" s="257" t="s">
        <v>211</v>
      </c>
      <c r="C85" s="49" t="s">
        <v>26</v>
      </c>
      <c r="D85" s="49">
        <v>1985</v>
      </c>
      <c r="E85" s="49"/>
      <c r="F85" s="50">
        <v>2.9652777777777778E-2</v>
      </c>
      <c r="G85" s="45">
        <v>24</v>
      </c>
      <c r="H85" s="62">
        <v>7</v>
      </c>
      <c r="I85" s="36"/>
    </row>
    <row r="86" spans="1:9">
      <c r="A86" s="256">
        <v>27</v>
      </c>
      <c r="B86" s="257" t="s">
        <v>212</v>
      </c>
      <c r="C86" s="49" t="s">
        <v>16</v>
      </c>
      <c r="D86" s="49">
        <v>1984</v>
      </c>
      <c r="E86" s="49"/>
      <c r="F86" s="50">
        <v>2.9652777777777778E-2</v>
      </c>
      <c r="G86" s="45">
        <f xml:space="preserve"> 24</f>
        <v>24</v>
      </c>
      <c r="H86" s="62">
        <v>6</v>
      </c>
      <c r="I86" s="36"/>
    </row>
    <row r="87" spans="1:9">
      <c r="A87" s="256">
        <v>28</v>
      </c>
      <c r="B87" s="257" t="s">
        <v>213</v>
      </c>
      <c r="C87" s="49" t="s">
        <v>214</v>
      </c>
      <c r="D87" s="49">
        <v>2004</v>
      </c>
      <c r="E87" s="49"/>
      <c r="F87" s="50">
        <v>3.0405092592592591E-2</v>
      </c>
      <c r="G87" s="45" t="s">
        <v>69</v>
      </c>
      <c r="H87" s="62"/>
      <c r="I87" s="36"/>
    </row>
    <row r="88" spans="1:9" ht="26">
      <c r="A88" s="256">
        <v>29</v>
      </c>
      <c r="B88" s="257" t="s">
        <v>215</v>
      </c>
      <c r="C88" s="49" t="s">
        <v>27</v>
      </c>
      <c r="D88" s="49">
        <v>1999</v>
      </c>
      <c r="E88" s="49"/>
      <c r="F88" s="49" t="s">
        <v>192</v>
      </c>
      <c r="G88" s="250"/>
      <c r="H88" s="62"/>
      <c r="I88" s="36"/>
    </row>
    <row r="89" spans="1:9" ht="26.5" thickBot="1">
      <c r="A89" s="271">
        <v>30</v>
      </c>
      <c r="B89" s="272" t="s">
        <v>216</v>
      </c>
      <c r="C89" s="53" t="s">
        <v>31</v>
      </c>
      <c r="D89" s="53">
        <v>1999</v>
      </c>
      <c r="E89" s="53" t="s">
        <v>131</v>
      </c>
      <c r="F89" s="53" t="s">
        <v>192</v>
      </c>
      <c r="G89" s="251"/>
      <c r="H89" s="63"/>
      <c r="I89" s="36"/>
    </row>
    <row r="90" spans="1:9">
      <c r="A90" s="36"/>
      <c r="B90" s="36"/>
      <c r="C90" s="36"/>
      <c r="D90" s="36"/>
      <c r="E90" s="36"/>
      <c r="F90" s="36"/>
      <c r="G90" s="36"/>
      <c r="H90" s="59"/>
      <c r="I90" s="36"/>
    </row>
    <row r="91" spans="1:9">
      <c r="A91" s="36"/>
      <c r="B91" s="36"/>
      <c r="C91" s="36"/>
      <c r="D91" s="36"/>
      <c r="E91" s="36"/>
      <c r="F91" s="36"/>
      <c r="G91" s="36"/>
      <c r="H91" s="59"/>
      <c r="I91" s="36"/>
    </row>
    <row r="92" spans="1:9" ht="15" thickBot="1">
      <c r="A92" s="226" t="s">
        <v>217</v>
      </c>
      <c r="B92" s="223"/>
      <c r="C92" s="223"/>
      <c r="D92" s="223"/>
      <c r="E92" s="226" t="s">
        <v>174</v>
      </c>
      <c r="F92" s="36"/>
      <c r="G92" s="223"/>
      <c r="H92" s="59"/>
      <c r="I92" s="36"/>
    </row>
    <row r="93" spans="1:9" ht="15" thickBot="1">
      <c r="A93" s="227" t="s">
        <v>4</v>
      </c>
      <c r="B93" s="228" t="s">
        <v>56</v>
      </c>
      <c r="C93" s="228" t="s">
        <v>115</v>
      </c>
      <c r="D93" s="228" t="s">
        <v>118</v>
      </c>
      <c r="E93" s="228" t="s">
        <v>175</v>
      </c>
      <c r="F93" s="228" t="s">
        <v>119</v>
      </c>
      <c r="G93" s="229" t="s">
        <v>0</v>
      </c>
      <c r="H93" s="230" t="s">
        <v>39</v>
      </c>
      <c r="I93" s="36"/>
    </row>
    <row r="94" spans="1:9">
      <c r="A94" s="236">
        <v>1</v>
      </c>
      <c r="B94" s="237" t="s">
        <v>218</v>
      </c>
      <c r="C94" s="273" t="s">
        <v>31</v>
      </c>
      <c r="D94" s="239">
        <v>1997</v>
      </c>
      <c r="E94" s="239" t="s">
        <v>147</v>
      </c>
      <c r="F94" s="240">
        <v>1.3043981481481483E-2</v>
      </c>
      <c r="G94" s="241">
        <v>1</v>
      </c>
      <c r="H94" s="274">
        <v>33</v>
      </c>
      <c r="I94" s="36"/>
    </row>
    <row r="95" spans="1:9" ht="26">
      <c r="A95" s="47">
        <v>2</v>
      </c>
      <c r="B95" s="48" t="s">
        <v>72</v>
      </c>
      <c r="C95" s="233" t="s">
        <v>26</v>
      </c>
      <c r="D95" s="49">
        <v>1988</v>
      </c>
      <c r="E95" s="49"/>
      <c r="F95" s="50">
        <v>1.638888888888889E-2</v>
      </c>
      <c r="G95" s="45">
        <v>2</v>
      </c>
      <c r="H95" s="234">
        <v>31</v>
      </c>
      <c r="I95" s="36"/>
    </row>
    <row r="96" spans="1:9" ht="26">
      <c r="A96" s="47">
        <v>3</v>
      </c>
      <c r="B96" s="48" t="s">
        <v>219</v>
      </c>
      <c r="C96" s="248" t="s">
        <v>166</v>
      </c>
      <c r="D96" s="49">
        <v>1988</v>
      </c>
      <c r="E96" s="49"/>
      <c r="F96" s="50">
        <v>1.9224537037037037E-2</v>
      </c>
      <c r="G96" s="45">
        <v>3</v>
      </c>
      <c r="H96" s="249">
        <v>29</v>
      </c>
      <c r="I96" s="36"/>
    </row>
    <row r="97" spans="1:9" ht="26">
      <c r="A97" s="47">
        <v>4</v>
      </c>
      <c r="B97" s="48" t="s">
        <v>75</v>
      </c>
      <c r="C97" s="233" t="s">
        <v>26</v>
      </c>
      <c r="D97" s="49">
        <v>1984</v>
      </c>
      <c r="E97" s="49"/>
      <c r="F97" s="50">
        <v>1.9340277777777779E-2</v>
      </c>
      <c r="G97" s="45">
        <v>4</v>
      </c>
      <c r="H97" s="234">
        <v>27</v>
      </c>
      <c r="I97" s="36"/>
    </row>
    <row r="98" spans="1:9">
      <c r="A98" s="47">
        <v>5</v>
      </c>
      <c r="B98" s="48" t="s">
        <v>74</v>
      </c>
      <c r="C98" s="49" t="s">
        <v>26</v>
      </c>
      <c r="D98" s="49">
        <v>1986</v>
      </c>
      <c r="E98" s="49"/>
      <c r="F98" s="50">
        <v>1.9699074074074074E-2</v>
      </c>
      <c r="G98" s="45">
        <v>5</v>
      </c>
      <c r="H98" s="62">
        <v>26</v>
      </c>
      <c r="I98" s="36"/>
    </row>
    <row r="99" spans="1:9">
      <c r="A99" s="47">
        <v>6</v>
      </c>
      <c r="B99" s="48" t="s">
        <v>71</v>
      </c>
      <c r="C99" s="231" t="s">
        <v>16</v>
      </c>
      <c r="D99" s="49">
        <v>1985</v>
      </c>
      <c r="E99" s="49" t="s">
        <v>41</v>
      </c>
      <c r="F99" s="50">
        <v>0.02</v>
      </c>
      <c r="G99" s="45">
        <v>6</v>
      </c>
      <c r="H99" s="232">
        <v>25</v>
      </c>
      <c r="I99" s="36"/>
    </row>
    <row r="100" spans="1:9" ht="26">
      <c r="A100" s="47">
        <v>7</v>
      </c>
      <c r="B100" s="48" t="s">
        <v>70</v>
      </c>
      <c r="C100" s="258" t="s">
        <v>22</v>
      </c>
      <c r="D100" s="49">
        <v>1997</v>
      </c>
      <c r="E100" s="49" t="s">
        <v>42</v>
      </c>
      <c r="F100" s="50">
        <v>2.071759259259259E-2</v>
      </c>
      <c r="G100" s="45">
        <v>7</v>
      </c>
      <c r="H100" s="259">
        <v>24</v>
      </c>
      <c r="I100" s="36"/>
    </row>
    <row r="101" spans="1:9">
      <c r="A101" s="47">
        <v>8</v>
      </c>
      <c r="B101" s="48" t="s">
        <v>67</v>
      </c>
      <c r="C101" s="231" t="s">
        <v>16</v>
      </c>
      <c r="D101" s="49">
        <v>1977</v>
      </c>
      <c r="E101" s="49" t="s">
        <v>131</v>
      </c>
      <c r="F101" s="50">
        <v>2.0844907407407406E-2</v>
      </c>
      <c r="G101" s="45">
        <v>8</v>
      </c>
      <c r="H101" s="232">
        <v>23</v>
      </c>
      <c r="I101" s="36"/>
    </row>
    <row r="102" spans="1:9" ht="26">
      <c r="A102" s="47">
        <v>9</v>
      </c>
      <c r="B102" s="48" t="s">
        <v>220</v>
      </c>
      <c r="C102" s="248" t="s">
        <v>166</v>
      </c>
      <c r="D102" s="49">
        <v>1988</v>
      </c>
      <c r="E102" s="49"/>
      <c r="F102" s="50">
        <v>2.326388888888889E-2</v>
      </c>
      <c r="G102" s="45">
        <v>9</v>
      </c>
      <c r="H102" s="249">
        <v>22</v>
      </c>
      <c r="I102" s="36"/>
    </row>
    <row r="103" spans="1:9">
      <c r="A103" s="47">
        <v>10</v>
      </c>
      <c r="B103" s="48" t="s">
        <v>73</v>
      </c>
      <c r="C103" s="49" t="s">
        <v>16</v>
      </c>
      <c r="D103" s="49">
        <v>1982</v>
      </c>
      <c r="E103" s="49"/>
      <c r="F103" s="50">
        <v>2.6851851851851849E-2</v>
      </c>
      <c r="G103" s="45">
        <v>10</v>
      </c>
      <c r="H103" s="62">
        <v>21</v>
      </c>
      <c r="I103" s="36"/>
    </row>
    <row r="104" spans="1:9">
      <c r="A104" s="47">
        <v>11</v>
      </c>
      <c r="B104" s="48" t="s">
        <v>221</v>
      </c>
      <c r="C104" s="49" t="s">
        <v>16</v>
      </c>
      <c r="D104" s="49">
        <v>1986</v>
      </c>
      <c r="E104" s="49"/>
      <c r="F104" s="50">
        <v>2.9756944444444447E-2</v>
      </c>
      <c r="G104" s="45">
        <v>11</v>
      </c>
      <c r="H104" s="62">
        <v>20</v>
      </c>
      <c r="I104" s="36"/>
    </row>
    <row r="105" spans="1:9">
      <c r="A105" s="47">
        <v>12</v>
      </c>
      <c r="B105" s="48" t="s">
        <v>188</v>
      </c>
      <c r="C105" s="49" t="s">
        <v>16</v>
      </c>
      <c r="D105" s="49">
        <v>1986</v>
      </c>
      <c r="E105" s="49"/>
      <c r="F105" s="50">
        <v>3.0358796296296297E-2</v>
      </c>
      <c r="G105" s="45">
        <v>12</v>
      </c>
      <c r="H105" s="62">
        <v>19</v>
      </c>
      <c r="I105" s="36"/>
    </row>
    <row r="106" spans="1:9">
      <c r="A106" s="47">
        <v>13</v>
      </c>
      <c r="B106" s="48" t="s">
        <v>189</v>
      </c>
      <c r="C106" s="49" t="s">
        <v>123</v>
      </c>
      <c r="D106" s="49">
        <v>1988</v>
      </c>
      <c r="E106" s="49"/>
      <c r="F106" s="50">
        <v>3.1516203703703706E-2</v>
      </c>
      <c r="G106" s="45">
        <v>13</v>
      </c>
      <c r="H106" s="62">
        <v>18</v>
      </c>
      <c r="I106" s="36"/>
    </row>
    <row r="107" spans="1:9">
      <c r="A107" s="47">
        <v>14</v>
      </c>
      <c r="B107" s="48" t="s">
        <v>190</v>
      </c>
      <c r="C107" s="49" t="s">
        <v>26</v>
      </c>
      <c r="D107" s="49">
        <v>1987</v>
      </c>
      <c r="E107" s="49"/>
      <c r="F107" s="50">
        <v>3.4606481481481481E-2</v>
      </c>
      <c r="G107" s="45">
        <v>14</v>
      </c>
      <c r="H107" s="62">
        <v>17</v>
      </c>
      <c r="I107" s="36"/>
    </row>
    <row r="108" spans="1:9" ht="26">
      <c r="A108" s="47">
        <v>15</v>
      </c>
      <c r="B108" s="48" t="s">
        <v>191</v>
      </c>
      <c r="C108" s="49" t="s">
        <v>16</v>
      </c>
      <c r="D108" s="49">
        <v>1985</v>
      </c>
      <c r="E108" s="49"/>
      <c r="F108" s="49" t="s">
        <v>192</v>
      </c>
      <c r="G108" s="250"/>
      <c r="H108" s="62"/>
      <c r="I108" s="36"/>
    </row>
    <row r="109" spans="1:9" ht="26.5" thickBot="1">
      <c r="A109" s="51">
        <v>16</v>
      </c>
      <c r="B109" s="52" t="s">
        <v>193</v>
      </c>
      <c r="C109" s="53" t="s">
        <v>194</v>
      </c>
      <c r="D109" s="53">
        <v>1990</v>
      </c>
      <c r="E109" s="53"/>
      <c r="F109" s="53" t="s">
        <v>192</v>
      </c>
      <c r="G109" s="251"/>
      <c r="H109" s="63"/>
      <c r="I109" s="36"/>
    </row>
    <row r="110" spans="1:9">
      <c r="A110" s="36"/>
      <c r="B110" s="36"/>
      <c r="C110" s="36"/>
      <c r="D110" s="36"/>
      <c r="E110" s="36"/>
      <c r="F110" s="36"/>
      <c r="G110" s="36"/>
      <c r="H110" s="59"/>
      <c r="I110" s="36"/>
    </row>
  </sheetData>
  <mergeCells count="12">
    <mergeCell ref="C28:E28"/>
    <mergeCell ref="C29:G29"/>
    <mergeCell ref="A1:H1"/>
    <mergeCell ref="A2:H2"/>
    <mergeCell ref="A3:H3"/>
    <mergeCell ref="A4:H4"/>
    <mergeCell ref="A7:H7"/>
    <mergeCell ref="A9:A11"/>
    <mergeCell ref="B9:B11"/>
    <mergeCell ref="C9:F10"/>
    <mergeCell ref="G9:G11"/>
    <mergeCell ref="H9:H1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Командный</vt:lpstr>
      <vt:lpstr>Ориентирование по памяти</vt:lpstr>
      <vt:lpstr>Водный лабиринт</vt:lpstr>
      <vt:lpstr>Ночной спринт</vt:lpstr>
      <vt:lpstr>Мемориал Победы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Семилет</cp:lastModifiedBy>
  <cp:lastPrinted>2021-10-17T13:36:29Z</cp:lastPrinted>
  <dcterms:created xsi:type="dcterms:W3CDTF">2019-05-18T15:51:42Z</dcterms:created>
  <dcterms:modified xsi:type="dcterms:W3CDTF">2023-07-10T09:07:09Z</dcterms:modified>
</cp:coreProperties>
</file>