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yash\Downloads\"/>
    </mc:Choice>
  </mc:AlternateContent>
  <bookViews>
    <workbookView xWindow="0" yWindow="0" windowWidth="9630" windowHeight="6680" activeTab="1"/>
  </bookViews>
  <sheets>
    <sheet name="Мемориал Победы" sheetId="4" r:id="rId1"/>
    <sheet name="Командный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4" i="4"/>
  <c r="G86" i="4" l="1"/>
  <c r="G25" i="4" l="1"/>
  <c r="G24" i="4"/>
  <c r="G23" i="4"/>
  <c r="G22" i="4"/>
  <c r="C21" i="4"/>
  <c r="G21" i="4" s="1"/>
  <c r="G20" i="4"/>
  <c r="G19" i="4"/>
  <c r="C18" i="4"/>
  <c r="G18" i="4" s="1"/>
  <c r="C17" i="4"/>
  <c r="G17" i="4" s="1"/>
  <c r="C16" i="4"/>
  <c r="G16" i="4" s="1"/>
  <c r="C15" i="4"/>
  <c r="G15" i="4" s="1"/>
  <c r="D14" i="4"/>
  <c r="C14" i="4"/>
  <c r="F13" i="4"/>
  <c r="E13" i="4"/>
  <c r="D13" i="4"/>
  <c r="C13" i="4"/>
  <c r="F12" i="4"/>
  <c r="E12" i="4"/>
  <c r="D12" i="4"/>
  <c r="C12" i="4"/>
  <c r="G13" i="4" l="1"/>
  <c r="G14" i="4"/>
  <c r="AD19" i="3"/>
  <c r="AD20" i="3"/>
  <c r="AD25" i="3"/>
  <c r="AD23" i="3"/>
  <c r="AD22" i="3"/>
  <c r="AD24" i="3"/>
  <c r="C17" i="3"/>
  <c r="AD17" i="3" s="1"/>
  <c r="F13" i="3"/>
  <c r="E13" i="3"/>
  <c r="D13" i="3"/>
  <c r="C13" i="3"/>
  <c r="C21" i="3"/>
  <c r="AD21" i="3" s="1"/>
  <c r="D14" i="3"/>
  <c r="C14" i="3"/>
  <c r="C16" i="3"/>
  <c r="AD16" i="3" s="1"/>
  <c r="C18" i="3"/>
  <c r="AD18" i="3" s="1"/>
  <c r="C15" i="3"/>
  <c r="AD15" i="3" s="1"/>
  <c r="D12" i="3"/>
  <c r="E12" i="3"/>
  <c r="F12" i="3"/>
  <c r="C12" i="3"/>
  <c r="AD14" i="3" l="1"/>
  <c r="AD13" i="3"/>
</calcChain>
</file>

<file path=xl/sharedStrings.xml><?xml version="1.0" encoding="utf-8"?>
<sst xmlns="http://schemas.openxmlformats.org/spreadsheetml/2006/main" count="290" uniqueCount="132">
  <si>
    <t>Место</t>
  </si>
  <si>
    <t>РФСОО "ФЕДЕРАЦИЯ СПОРТИВНОГО ОРИЕНТИРОВАНИЯ ИРКУТСКОЙ ОБЛАСТИ"</t>
  </si>
  <si>
    <t>г. Иркутск</t>
  </si>
  <si>
    <t>ПРОТОКОЛ КОМАНДНЫХ РЕЗУЛЬТАТОВ</t>
  </si>
  <si>
    <t>№</t>
  </si>
  <si>
    <t>Команда</t>
  </si>
  <si>
    <t>Итого</t>
  </si>
  <si>
    <t>М</t>
  </si>
  <si>
    <t>Ж</t>
  </si>
  <si>
    <t>СОРЕВНОВАНИЯ ПО СПОРТИВНОМУ ОРИЕНТИРОВАНИЮ</t>
  </si>
  <si>
    <t>Нокаут-спринт</t>
  </si>
  <si>
    <t>Рогейн</t>
  </si>
  <si>
    <t>ММ</t>
  </si>
  <si>
    <t>ЖЖ</t>
  </si>
  <si>
    <t>МЖ</t>
  </si>
  <si>
    <t>Главный судья _________________Симухин М.Л.</t>
  </si>
  <si>
    <t>Молния</t>
  </si>
  <si>
    <t>ИСТОК</t>
  </si>
  <si>
    <t>Сибирь</t>
  </si>
  <si>
    <t>Байкал-Ориент</t>
  </si>
  <si>
    <t>ЭКШН</t>
  </si>
  <si>
    <t>КЛОС</t>
  </si>
  <si>
    <t>Бегущие от медведя</t>
  </si>
  <si>
    <t>BaikalTrailRunning</t>
  </si>
  <si>
    <t>М40</t>
  </si>
  <si>
    <t>Ж40</t>
  </si>
  <si>
    <t>Мы тут ради шашлыка</t>
  </si>
  <si>
    <t>Красная Maserati</t>
  </si>
  <si>
    <t>III КУБОК КЛУБОВ ИРКУТСКОЙ ОБЛАСТИ</t>
  </si>
  <si>
    <t>Водный лабиринт</t>
  </si>
  <si>
    <t>Ориентирование в тороговом центре</t>
  </si>
  <si>
    <t>Кубок РЖД кросс-классика</t>
  </si>
  <si>
    <t>Байкальский гром</t>
  </si>
  <si>
    <t>Лицей 36</t>
  </si>
  <si>
    <t>5 верст Остров Юность</t>
  </si>
  <si>
    <t>Баргузин-Азимут</t>
  </si>
  <si>
    <t>2023 г.</t>
  </si>
  <si>
    <t>Главный секретарь _____________Холомянская М.М.</t>
  </si>
  <si>
    <t>Мемориал Победы Классика-общий старт</t>
  </si>
  <si>
    <t>Ночной спринт-общий старт</t>
  </si>
  <si>
    <t>ПРОТОКОЛ РЕЗУЛЬТАТОВ</t>
  </si>
  <si>
    <t>Кросс-спринт-общий старт, номер-код 0830091811Я</t>
  </si>
  <si>
    <t>Контрольное время: 60 мин</t>
  </si>
  <si>
    <t>Фамилия, имя</t>
  </si>
  <si>
    <t>Коллектив</t>
  </si>
  <si>
    <t>ГР</t>
  </si>
  <si>
    <t>Разряд</t>
  </si>
  <si>
    <t>Результат</t>
  </si>
  <si>
    <t>Лоншаков Владимир</t>
  </si>
  <si>
    <t>I</t>
  </si>
  <si>
    <t>Борщев Сергей</t>
  </si>
  <si>
    <t>Калинин Роман</t>
  </si>
  <si>
    <t>Токарев Александр</t>
  </si>
  <si>
    <t>Чеботарев Константин</t>
  </si>
  <si>
    <t>Майер Дмитрий</t>
  </si>
  <si>
    <t>Усов Александр</t>
  </si>
  <si>
    <t>Уколов Андрей</t>
  </si>
  <si>
    <t>Журавлёв Николай</t>
  </si>
  <si>
    <t>Бутько Екатерина</t>
  </si>
  <si>
    <t>Чернигова Наталья</t>
  </si>
  <si>
    <t>ИСТОК, Хомутово</t>
  </si>
  <si>
    <t>Никулина Елена</t>
  </si>
  <si>
    <t>Токарева Татьяна</t>
  </si>
  <si>
    <t>Латышева Юлия</t>
  </si>
  <si>
    <t>Сафронова Елена</t>
  </si>
  <si>
    <t>Сибирякова Оксана</t>
  </si>
  <si>
    <t>Букина Елена</t>
  </si>
  <si>
    <t>Молния 75</t>
  </si>
  <si>
    <t>Лебедева Екатерина</t>
  </si>
  <si>
    <t>5 Верст Остров Юность</t>
  </si>
  <si>
    <t>Глуховцова Анна</t>
  </si>
  <si>
    <t>Пенская Светлана</t>
  </si>
  <si>
    <t>Маллуева Екатерина</t>
  </si>
  <si>
    <t>Новоселова Елизавета</t>
  </si>
  <si>
    <t>Борисова Елена</t>
  </si>
  <si>
    <t>п.3.13.12.2</t>
  </si>
  <si>
    <t>Рахматуллина Анастасия</t>
  </si>
  <si>
    <t>Адреналин</t>
  </si>
  <si>
    <t>Мужчины, 27 КП, 4,1 км</t>
  </si>
  <si>
    <t>Сергеев Виталий</t>
  </si>
  <si>
    <t>Горбунов Владимир</t>
  </si>
  <si>
    <t>КМС</t>
  </si>
  <si>
    <t>Юшин Дмитрий</t>
  </si>
  <si>
    <t>МС</t>
  </si>
  <si>
    <t>Дубровин Сергей</t>
  </si>
  <si>
    <t>Бурцев Никита</t>
  </si>
  <si>
    <t>Рупасов Вадим</t>
  </si>
  <si>
    <t>Сковородин Иван</t>
  </si>
  <si>
    <t>Семилет Андрей</t>
  </si>
  <si>
    <t>Киселев Максим</t>
  </si>
  <si>
    <t>Жданов Егор</t>
  </si>
  <si>
    <t>Гилев Андрей</t>
  </si>
  <si>
    <t>Самойлов Олег</t>
  </si>
  <si>
    <t>в/к</t>
  </si>
  <si>
    <t>Высотин Вадим</t>
  </si>
  <si>
    <t>Якубов Александр</t>
  </si>
  <si>
    <t>II</t>
  </si>
  <si>
    <t>Теплоухов Антон</t>
  </si>
  <si>
    <t>Кашпаров Дмитрий</t>
  </si>
  <si>
    <t>Базалей Максим</t>
  </si>
  <si>
    <t>Кузьмин Михаил</t>
  </si>
  <si>
    <t>Токаревский Алексей</t>
  </si>
  <si>
    <t>Рожков Алексей</t>
  </si>
  <si>
    <t>Ситников Сергей</t>
  </si>
  <si>
    <t>Брежнев Константин</t>
  </si>
  <si>
    <t>Паньков Алексей</t>
  </si>
  <si>
    <t>Зарубин Антон</t>
  </si>
  <si>
    <t>Тутолмин Иван</t>
  </si>
  <si>
    <t>ИГМУ</t>
  </si>
  <si>
    <t>Антропов Алексей</t>
  </si>
  <si>
    <t>Борисов Денис</t>
  </si>
  <si>
    <t>Батурин Михаил</t>
  </si>
  <si>
    <t>ИрГУПС</t>
  </si>
  <si>
    <t>Пантюхин Артем</t>
  </si>
  <si>
    <t>Михалёв Семён</t>
  </si>
  <si>
    <t>Женщины, 23 КП, 3,8 км</t>
  </si>
  <si>
    <t>Холомянская Мария</t>
  </si>
  <si>
    <t>Арель Любовь</t>
  </si>
  <si>
    <t>Лукашева Екатерина</t>
  </si>
  <si>
    <t>Калинина Анастасия</t>
  </si>
  <si>
    <t>Орлова Екатерина</t>
  </si>
  <si>
    <t>Михайлова Екатерина</t>
  </si>
  <si>
    <t>Нижегородцева Екатерина</t>
  </si>
  <si>
    <t>Семилет Наталья</t>
  </si>
  <si>
    <t>Кокоурова Ольга</t>
  </si>
  <si>
    <t>Теплоухова Надежда</t>
  </si>
  <si>
    <t>Аксаментова Мария</t>
  </si>
  <si>
    <t>Очки</t>
  </si>
  <si>
    <t>Женщины 40 лет и старше, 20 КП, 3,3 км</t>
  </si>
  <si>
    <t>Мужчины 40 лет и старше, 23 КП, 3,8 км</t>
  </si>
  <si>
    <t>СОШ №23</t>
  </si>
  <si>
    <t>ПРОТОКОЛ КОМАНДНЫХ РЕЗУЛЬТАТОВ МЕМОРИАЛА ПОБЕДЫ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</si>
</sst>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4"/>
      <color theme="1"/>
      <name val="Arial Cyr"/>
      <charset val="204"/>
    </font>
    <font>
      <sz val="14"/>
      <color theme="1"/>
      <name val="Arial Cyt"/>
      <charset val="204"/>
    </font>
    <font>
      <b/>
      <sz val="14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5D5D"/>
        <bgColor indexed="64"/>
      </patternFill>
    </fill>
    <fill>
      <patternFill patternType="solid">
        <fgColor rgb="FFB765F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C196"/>
        <bgColor indexed="64"/>
      </patternFill>
    </fill>
    <fill>
      <patternFill patternType="solid">
        <fgColor rgb="FF7AFAEB"/>
        <bgColor indexed="64"/>
      </patternFill>
    </fill>
    <fill>
      <patternFill patternType="solid">
        <fgColor rgb="FF99EB67"/>
        <bgColor indexed="64"/>
      </patternFill>
    </fill>
    <fill>
      <patternFill patternType="solid">
        <fgColor rgb="FFFACAED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68">
    <xf numFmtId="0" fontId="0" fillId="0" borderId="0" xfId="0"/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21" fontId="1" fillId="0" borderId="0" xfId="1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1" fontId="5" fillId="0" borderId="20" xfId="1" applyNumberFormat="1" applyFont="1" applyFill="1" applyBorder="1" applyAlignment="1">
      <alignment horizontal="center"/>
    </xf>
    <xf numFmtId="1" fontId="5" fillId="0" borderId="25" xfId="1" applyNumberFormat="1" applyFont="1" applyFill="1" applyBorder="1" applyAlignment="1">
      <alignment horizontal="center"/>
    </xf>
    <xf numFmtId="0" fontId="0" fillId="0" borderId="0" xfId="0"/>
    <xf numFmtId="0" fontId="5" fillId="0" borderId="29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" fontId="5" fillId="0" borderId="31" xfId="1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20" xfId="0" applyFont="1" applyBorder="1"/>
    <xf numFmtId="0" fontId="5" fillId="0" borderId="20" xfId="1" applyFont="1" applyFill="1" applyBorder="1" applyAlignment="1">
      <alignment horizontal="left"/>
    </xf>
    <xf numFmtId="0" fontId="9" fillId="0" borderId="20" xfId="0" applyFont="1" applyBorder="1"/>
    <xf numFmtId="0" fontId="8" fillId="0" borderId="20" xfId="0" applyFont="1" applyFill="1" applyBorder="1"/>
    <xf numFmtId="0" fontId="8" fillId="0" borderId="21" xfId="0" applyFont="1" applyBorder="1"/>
    <xf numFmtId="0" fontId="5" fillId="0" borderId="26" xfId="1" applyFont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26" xfId="1" applyNumberFormat="1" applyFont="1" applyFill="1" applyBorder="1" applyAlignment="1">
      <alignment horizontal="center"/>
    </xf>
    <xf numFmtId="1" fontId="5" fillId="0" borderId="29" xfId="1" applyNumberFormat="1" applyFont="1" applyFill="1" applyBorder="1" applyAlignment="1">
      <alignment horizontal="center"/>
    </xf>
    <xf numFmtId="1" fontId="5" fillId="0" borderId="28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1" fontId="5" fillId="0" borderId="29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5" fillId="0" borderId="23" xfId="1" applyFont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center"/>
    </xf>
    <xf numFmtId="1" fontId="5" fillId="0" borderId="21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11" fillId="0" borderId="36" xfId="0" applyFont="1" applyBorder="1"/>
    <xf numFmtId="0" fontId="11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1" fontId="1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" borderId="10" xfId="0" applyFont="1" applyFill="1" applyBorder="1"/>
    <xf numFmtId="0" fontId="5" fillId="3" borderId="29" xfId="1" applyFont="1" applyFill="1" applyBorder="1" applyAlignment="1">
      <alignment horizontal="center"/>
    </xf>
    <xf numFmtId="0" fontId="5" fillId="3" borderId="31" xfId="1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8" fillId="4" borderId="20" xfId="0" applyFont="1" applyFill="1" applyBorder="1"/>
    <xf numFmtId="0" fontId="5" fillId="4" borderId="1" xfId="0" applyFont="1" applyFill="1" applyBorder="1" applyAlignment="1">
      <alignment horizontal="center"/>
    </xf>
    <xf numFmtId="1" fontId="5" fillId="4" borderId="2" xfId="1" applyNumberFormat="1" applyFont="1" applyFill="1" applyBorder="1" applyAlignment="1">
      <alignment horizontal="center"/>
    </xf>
    <xf numFmtId="1" fontId="5" fillId="4" borderId="25" xfId="1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/>
    </xf>
    <xf numFmtId="0" fontId="8" fillId="2" borderId="20" xfId="0" applyFont="1" applyFill="1" applyBorder="1"/>
    <xf numFmtId="0" fontId="5" fillId="2" borderId="1" xfId="1" applyFont="1" applyFill="1" applyBorder="1" applyAlignment="1">
      <alignment horizontal="center"/>
    </xf>
    <xf numFmtId="1" fontId="5" fillId="2" borderId="2" xfId="1" applyNumberFormat="1" applyFont="1" applyFill="1" applyBorder="1" applyAlignment="1">
      <alignment horizontal="center"/>
    </xf>
    <xf numFmtId="1" fontId="5" fillId="2" borderId="25" xfId="1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8" fillId="6" borderId="20" xfId="0" applyFont="1" applyFill="1" applyBorder="1"/>
    <xf numFmtId="0" fontId="5" fillId="6" borderId="1" xfId="1" applyFont="1" applyFill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0" fontId="7" fillId="6" borderId="2" xfId="0" applyFont="1" applyFill="1" applyBorder="1"/>
    <xf numFmtId="1" fontId="5" fillId="6" borderId="25" xfId="1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1" fontId="5" fillId="7" borderId="2" xfId="1" applyNumberFormat="1" applyFont="1" applyFill="1" applyBorder="1" applyAlignment="1">
      <alignment horizontal="center"/>
    </xf>
    <xf numFmtId="1" fontId="5" fillId="7" borderId="25" xfId="1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/>
    </xf>
    <xf numFmtId="0" fontId="5" fillId="7" borderId="20" xfId="1" applyFont="1" applyFill="1" applyBorder="1" applyAlignment="1">
      <alignment horizontal="left"/>
    </xf>
    <xf numFmtId="0" fontId="8" fillId="8" borderId="20" xfId="0" applyFont="1" applyFill="1" applyBorder="1"/>
    <xf numFmtId="0" fontId="5" fillId="8" borderId="1" xfId="1" applyFont="1" applyFill="1" applyBorder="1" applyAlignment="1">
      <alignment horizontal="center"/>
    </xf>
    <xf numFmtId="1" fontId="5" fillId="8" borderId="2" xfId="1" applyNumberFormat="1" applyFont="1" applyFill="1" applyBorder="1" applyAlignment="1">
      <alignment horizontal="center"/>
    </xf>
    <xf numFmtId="1" fontId="5" fillId="8" borderId="25" xfId="1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9" fillId="10" borderId="20" xfId="0" applyFont="1" applyFill="1" applyBorder="1"/>
    <xf numFmtId="0" fontId="5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 vertical="center"/>
    </xf>
    <xf numFmtId="0" fontId="8" fillId="11" borderId="20" xfId="0" applyFont="1" applyFill="1" applyBorder="1"/>
    <xf numFmtId="0" fontId="5" fillId="11" borderId="1" xfId="1" applyFont="1" applyFill="1" applyBorder="1" applyAlignment="1">
      <alignment horizontal="center"/>
    </xf>
    <xf numFmtId="1" fontId="5" fillId="11" borderId="2" xfId="1" applyNumberFormat="1" applyFont="1" applyFill="1" applyBorder="1" applyAlignment="1">
      <alignment horizontal="center"/>
    </xf>
    <xf numFmtId="1" fontId="5" fillId="11" borderId="25" xfId="1" applyNumberFormat="1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 vertical="center"/>
    </xf>
    <xf numFmtId="0" fontId="8" fillId="12" borderId="20" xfId="0" applyFont="1" applyFill="1" applyBorder="1"/>
    <xf numFmtId="0" fontId="5" fillId="12" borderId="1" xfId="1" applyFont="1" applyFill="1" applyBorder="1" applyAlignment="1">
      <alignment horizontal="center"/>
    </xf>
    <xf numFmtId="1" fontId="5" fillId="12" borderId="2" xfId="1" applyNumberFormat="1" applyFont="1" applyFill="1" applyBorder="1" applyAlignment="1">
      <alignment horizontal="center"/>
    </xf>
    <xf numFmtId="1" fontId="5" fillId="12" borderId="25" xfId="1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8" fillId="9" borderId="20" xfId="0" applyFont="1" applyFill="1" applyBorder="1"/>
    <xf numFmtId="0" fontId="5" fillId="9" borderId="1" xfId="1" applyFont="1" applyFill="1" applyBorder="1" applyAlignment="1">
      <alignment horizontal="center"/>
    </xf>
    <xf numFmtId="1" fontId="5" fillId="9" borderId="2" xfId="1" applyNumberFormat="1" applyFont="1" applyFill="1" applyBorder="1" applyAlignment="1">
      <alignment horizontal="center"/>
    </xf>
    <xf numFmtId="1" fontId="5" fillId="9" borderId="25" xfId="1" applyNumberFormat="1" applyFont="1" applyFill="1" applyBorder="1" applyAlignment="1">
      <alignment horizontal="center"/>
    </xf>
    <xf numFmtId="0" fontId="8" fillId="13" borderId="20" xfId="0" applyFont="1" applyFill="1" applyBorder="1"/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25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 vertical="center"/>
    </xf>
    <xf numFmtId="0" fontId="8" fillId="14" borderId="20" xfId="0" applyFont="1" applyFill="1" applyBorder="1"/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8" fillId="15" borderId="20" xfId="0" applyFont="1" applyFill="1" applyBorder="1"/>
    <xf numFmtId="1" fontId="5" fillId="15" borderId="1" xfId="1" applyNumberFormat="1" applyFont="1" applyFill="1" applyBorder="1" applyAlignment="1">
      <alignment horizontal="center"/>
    </xf>
    <xf numFmtId="0" fontId="8" fillId="15" borderId="2" xfId="0" applyFont="1" applyFill="1" applyBorder="1" applyAlignment="1">
      <alignment horizontal="center"/>
    </xf>
    <xf numFmtId="1" fontId="5" fillId="15" borderId="2" xfId="1" applyNumberFormat="1" applyFont="1" applyFill="1" applyBorder="1" applyAlignment="1">
      <alignment horizontal="center"/>
    </xf>
    <xf numFmtId="1" fontId="5" fillId="15" borderId="25" xfId="1" applyNumberFormat="1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 vertical="center"/>
    </xf>
    <xf numFmtId="0" fontId="8" fillId="16" borderId="21" xfId="0" applyFont="1" applyFill="1" applyBorder="1"/>
    <xf numFmtId="0" fontId="5" fillId="16" borderId="6" xfId="1" applyFont="1" applyFill="1" applyBorder="1" applyAlignment="1">
      <alignment horizontal="center"/>
    </xf>
    <xf numFmtId="1" fontId="5" fillId="16" borderId="7" xfId="1" applyNumberFormat="1" applyFont="1" applyFill="1" applyBorder="1" applyAlignment="1">
      <alignment horizontal="center"/>
    </xf>
    <xf numFmtId="1" fontId="5" fillId="16" borderId="26" xfId="1" applyNumberFormat="1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 vertical="center"/>
    </xf>
    <xf numFmtId="0" fontId="13" fillId="0" borderId="3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1" fontId="13" fillId="0" borderId="0" xfId="0" applyNumberFormat="1" applyFont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 wrapText="1"/>
    </xf>
    <xf numFmtId="0" fontId="15" fillId="14" borderId="40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21" fontId="13" fillId="0" borderId="32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1" fontId="13" fillId="0" borderId="9" xfId="0" applyNumberFormat="1" applyFont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 wrapText="1"/>
    </xf>
    <xf numFmtId="0" fontId="13" fillId="15" borderId="4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 wrapText="1"/>
    </xf>
    <xf numFmtId="0" fontId="13" fillId="10" borderId="4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 wrapText="1"/>
    </xf>
    <xf numFmtId="0" fontId="13" fillId="11" borderId="4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horizontal="center" vertical="center" wrapText="1"/>
    </xf>
    <xf numFmtId="0" fontId="13" fillId="16" borderId="4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32" xfId="0" applyFont="1" applyBorder="1" applyAlignment="1">
      <alignment horizontal="left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1" fontId="5" fillId="3" borderId="18" xfId="1" applyNumberFormat="1" applyFont="1" applyFill="1" applyBorder="1" applyAlignment="1">
      <alignment horizontal="center"/>
    </xf>
    <xf numFmtId="1" fontId="5" fillId="4" borderId="12" xfId="1" applyNumberFormat="1" applyFont="1" applyFill="1" applyBorder="1" applyAlignment="1">
      <alignment horizontal="center"/>
    </xf>
    <xf numFmtId="1" fontId="5" fillId="2" borderId="12" xfId="1" applyNumberFormat="1" applyFont="1" applyFill="1" applyBorder="1" applyAlignment="1">
      <alignment horizontal="center"/>
    </xf>
    <xf numFmtId="1" fontId="5" fillId="6" borderId="12" xfId="1" applyNumberFormat="1" applyFont="1" applyFill="1" applyBorder="1" applyAlignment="1">
      <alignment horizontal="center"/>
    </xf>
    <xf numFmtId="1" fontId="5" fillId="7" borderId="12" xfId="1" applyNumberFormat="1" applyFont="1" applyFill="1" applyBorder="1" applyAlignment="1">
      <alignment horizontal="center"/>
    </xf>
    <xf numFmtId="1" fontId="5" fillId="8" borderId="12" xfId="1" applyNumberFormat="1" applyFont="1" applyFill="1" applyBorder="1" applyAlignment="1">
      <alignment horizontal="center"/>
    </xf>
    <xf numFmtId="1" fontId="5" fillId="10" borderId="12" xfId="1" applyNumberFormat="1" applyFont="1" applyFill="1" applyBorder="1" applyAlignment="1">
      <alignment horizontal="center"/>
    </xf>
    <xf numFmtId="1" fontId="5" fillId="11" borderId="12" xfId="1" applyNumberFormat="1" applyFont="1" applyFill="1" applyBorder="1" applyAlignment="1">
      <alignment horizontal="center"/>
    </xf>
    <xf numFmtId="1" fontId="5" fillId="12" borderId="12" xfId="1" applyNumberFormat="1" applyFont="1" applyFill="1" applyBorder="1" applyAlignment="1">
      <alignment horizontal="center"/>
    </xf>
    <xf numFmtId="1" fontId="5" fillId="9" borderId="12" xfId="1" applyNumberFormat="1" applyFont="1" applyFill="1" applyBorder="1" applyAlignment="1">
      <alignment horizontal="center"/>
    </xf>
    <xf numFmtId="1" fontId="5" fillId="13" borderId="12" xfId="1" applyNumberFormat="1" applyFont="1" applyFill="1" applyBorder="1" applyAlignment="1">
      <alignment horizontal="center"/>
    </xf>
    <xf numFmtId="1" fontId="5" fillId="14" borderId="12" xfId="1" applyNumberFormat="1" applyFont="1" applyFill="1" applyBorder="1" applyAlignment="1">
      <alignment horizontal="center"/>
    </xf>
    <xf numFmtId="1" fontId="5" fillId="15" borderId="12" xfId="1" applyNumberFormat="1" applyFont="1" applyFill="1" applyBorder="1" applyAlignment="1">
      <alignment horizontal="center"/>
    </xf>
    <xf numFmtId="1" fontId="5" fillId="16" borderId="22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5" fillId="0" borderId="16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FACAED"/>
      <color rgb="FFEAF2FA"/>
      <color rgb="FF99EB67"/>
      <color rgb="FFFFFFFF"/>
      <color rgb="FF7AFAEB"/>
      <color rgb="FFDEC196"/>
      <color rgb="FFB765FB"/>
      <color rgb="FFFD5D5D"/>
      <color rgb="FF8CB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19" zoomScale="54" workbookViewId="0">
      <selection activeCell="F15" sqref="F15"/>
    </sheetView>
  </sheetViews>
  <sheetFormatPr defaultRowHeight="14.5"/>
  <cols>
    <col min="2" max="2" width="21.7265625" customWidth="1"/>
    <col min="3" max="3" width="18.6328125" customWidth="1"/>
    <col min="8" max="8" width="8.7265625" style="88"/>
  </cols>
  <sheetData>
    <row r="1" spans="1:8">
      <c r="A1" s="244" t="s">
        <v>1</v>
      </c>
      <c r="B1" s="244"/>
      <c r="C1" s="244"/>
      <c r="D1" s="244"/>
      <c r="E1" s="244"/>
      <c r="F1" s="244"/>
      <c r="G1" s="244"/>
      <c r="H1" s="244"/>
    </row>
    <row r="2" spans="1:8">
      <c r="A2" s="245"/>
      <c r="B2" s="245"/>
      <c r="C2" s="245"/>
      <c r="D2" s="245"/>
      <c r="E2" s="245"/>
      <c r="F2" s="245"/>
      <c r="G2" s="245"/>
      <c r="H2" s="245"/>
    </row>
    <row r="3" spans="1:8" ht="15.5">
      <c r="A3" s="246" t="s">
        <v>9</v>
      </c>
      <c r="B3" s="246"/>
      <c r="C3" s="246"/>
      <c r="D3" s="246"/>
      <c r="E3" s="246"/>
      <c r="F3" s="246"/>
      <c r="G3" s="246"/>
      <c r="H3" s="246"/>
    </row>
    <row r="4" spans="1:8" ht="15.5">
      <c r="A4" s="246" t="s">
        <v>28</v>
      </c>
      <c r="B4" s="246"/>
      <c r="C4" s="246"/>
      <c r="D4" s="246"/>
      <c r="E4" s="246"/>
      <c r="F4" s="246"/>
      <c r="G4" s="246"/>
      <c r="H4" s="246"/>
    </row>
    <row r="5" spans="1:8" ht="15.5">
      <c r="A5" s="37"/>
      <c r="B5" s="37"/>
      <c r="C5" s="37"/>
      <c r="D5" s="37"/>
      <c r="E5" s="37"/>
      <c r="F5" s="37"/>
      <c r="G5" s="37"/>
      <c r="H5" s="85"/>
    </row>
    <row r="6" spans="1:8" ht="15.5">
      <c r="A6" s="1" t="s">
        <v>36</v>
      </c>
      <c r="B6" s="1"/>
      <c r="C6" s="1"/>
      <c r="D6" s="1"/>
      <c r="E6" s="1"/>
      <c r="F6" s="14"/>
      <c r="H6" s="14" t="s">
        <v>130</v>
      </c>
    </row>
    <row r="7" spans="1:8" ht="18">
      <c r="A7" s="247" t="s">
        <v>131</v>
      </c>
      <c r="B7" s="247"/>
      <c r="C7" s="247"/>
      <c r="D7" s="247"/>
      <c r="E7" s="247"/>
      <c r="F7" s="247"/>
      <c r="G7" s="247"/>
      <c r="H7" s="247"/>
    </row>
    <row r="8" spans="1:8" ht="15" thickBot="1">
      <c r="A8" s="8"/>
      <c r="B8" s="9"/>
      <c r="C8" s="9"/>
      <c r="D8" s="9"/>
      <c r="E8" s="9"/>
      <c r="F8" s="10"/>
      <c r="G8" s="10"/>
      <c r="H8" s="86"/>
    </row>
    <row r="9" spans="1:8" ht="14.5" customHeight="1">
      <c r="A9" s="248" t="s">
        <v>4</v>
      </c>
      <c r="B9" s="248" t="s">
        <v>5</v>
      </c>
      <c r="C9" s="251" t="s">
        <v>38</v>
      </c>
      <c r="D9" s="252"/>
      <c r="E9" s="252"/>
      <c r="F9" s="253"/>
      <c r="G9" s="238" t="s">
        <v>6</v>
      </c>
      <c r="H9" s="241" t="s">
        <v>0</v>
      </c>
    </row>
    <row r="10" spans="1:8" ht="14.5" customHeight="1">
      <c r="A10" s="249"/>
      <c r="B10" s="249"/>
      <c r="C10" s="254"/>
      <c r="D10" s="255"/>
      <c r="E10" s="255"/>
      <c r="F10" s="256"/>
      <c r="G10" s="239"/>
      <c r="H10" s="242"/>
    </row>
    <row r="11" spans="1:8" ht="18" thickBot="1">
      <c r="A11" s="250"/>
      <c r="B11" s="250"/>
      <c r="C11" s="50" t="s">
        <v>7</v>
      </c>
      <c r="D11" s="51" t="s">
        <v>8</v>
      </c>
      <c r="E11" s="51" t="s">
        <v>24</v>
      </c>
      <c r="F11" s="61" t="s">
        <v>25</v>
      </c>
      <c r="G11" s="240"/>
      <c r="H11" s="243"/>
    </row>
    <row r="12" spans="1:8" ht="17.5">
      <c r="A12" s="30">
        <v>1</v>
      </c>
      <c r="B12" s="91" t="s">
        <v>19</v>
      </c>
      <c r="C12" s="92">
        <f>33*2</f>
        <v>66</v>
      </c>
      <c r="D12" s="93">
        <f t="shared" ref="D12:F12" si="0">33*2</f>
        <v>66</v>
      </c>
      <c r="E12" s="93">
        <f t="shared" si="0"/>
        <v>66</v>
      </c>
      <c r="F12" s="94">
        <f t="shared" si="0"/>
        <v>66</v>
      </c>
      <c r="G12" s="222">
        <v>264</v>
      </c>
      <c r="H12" s="95">
        <v>1</v>
      </c>
    </row>
    <row r="13" spans="1:8" ht="17.5">
      <c r="A13" s="31">
        <v>2</v>
      </c>
      <c r="B13" s="96" t="s">
        <v>16</v>
      </c>
      <c r="C13" s="97">
        <f>17+14</f>
        <v>31</v>
      </c>
      <c r="D13" s="98">
        <f>25+23</f>
        <v>48</v>
      </c>
      <c r="E13" s="98">
        <f>33+31</f>
        <v>64</v>
      </c>
      <c r="F13" s="99">
        <f>27+26</f>
        <v>53</v>
      </c>
      <c r="G13" s="223">
        <f t="shared" ref="G13:G24" si="1">SUM(C13:F13)</f>
        <v>196</v>
      </c>
      <c r="H13" s="100">
        <v>2</v>
      </c>
    </row>
    <row r="14" spans="1:8" ht="17.5">
      <c r="A14" s="32">
        <v>3</v>
      </c>
      <c r="B14" s="101" t="s">
        <v>26</v>
      </c>
      <c r="C14" s="102">
        <f>27+12</f>
        <v>39</v>
      </c>
      <c r="D14" s="103">
        <f>31+27</f>
        <v>58</v>
      </c>
      <c r="E14" s="103">
        <v>29</v>
      </c>
      <c r="F14" s="104">
        <f>21</f>
        <v>21</v>
      </c>
      <c r="G14" s="224">
        <f t="shared" si="1"/>
        <v>147</v>
      </c>
      <c r="H14" s="105">
        <v>3</v>
      </c>
    </row>
    <row r="15" spans="1:8" ht="17.5">
      <c r="A15" s="31">
        <v>4</v>
      </c>
      <c r="B15" s="106" t="s">
        <v>22</v>
      </c>
      <c r="C15" s="107">
        <f>31+25</f>
        <v>56</v>
      </c>
      <c r="D15" s="108">
        <v>24</v>
      </c>
      <c r="E15" s="109"/>
      <c r="F15" s="110"/>
      <c r="G15" s="225">
        <f t="shared" si="1"/>
        <v>80</v>
      </c>
      <c r="H15" s="111">
        <v>4</v>
      </c>
    </row>
    <row r="16" spans="1:8" ht="17.5">
      <c r="A16" s="32">
        <v>5</v>
      </c>
      <c r="B16" s="116" t="s">
        <v>23</v>
      </c>
      <c r="C16" s="112">
        <f>29+16</f>
        <v>45</v>
      </c>
      <c r="D16" s="113"/>
      <c r="E16" s="113"/>
      <c r="F16" s="114">
        <v>33</v>
      </c>
      <c r="G16" s="226">
        <f t="shared" si="1"/>
        <v>78</v>
      </c>
      <c r="H16" s="115">
        <v>5</v>
      </c>
    </row>
    <row r="17" spans="1:8" ht="17.5">
      <c r="A17" s="31">
        <v>6</v>
      </c>
      <c r="B17" s="117" t="s">
        <v>34</v>
      </c>
      <c r="C17" s="118">
        <f>29+22</f>
        <v>51</v>
      </c>
      <c r="D17" s="119"/>
      <c r="E17" s="119"/>
      <c r="F17" s="120">
        <v>22</v>
      </c>
      <c r="G17" s="227">
        <f t="shared" si="1"/>
        <v>73</v>
      </c>
      <c r="H17" s="121">
        <v>6</v>
      </c>
    </row>
    <row r="18" spans="1:8" ht="17.5">
      <c r="A18" s="32">
        <v>7</v>
      </c>
      <c r="B18" s="123" t="s">
        <v>27</v>
      </c>
      <c r="C18" s="124">
        <f>33+26</f>
        <v>59</v>
      </c>
      <c r="D18" s="125"/>
      <c r="E18" s="125"/>
      <c r="F18" s="126"/>
      <c r="G18" s="228">
        <f t="shared" si="1"/>
        <v>59</v>
      </c>
      <c r="H18" s="127">
        <v>7</v>
      </c>
    </row>
    <row r="19" spans="1:8" ht="17.5">
      <c r="A19" s="31">
        <v>8</v>
      </c>
      <c r="B19" s="128" t="s">
        <v>32</v>
      </c>
      <c r="C19" s="129">
        <v>23</v>
      </c>
      <c r="D19" s="130">
        <v>33</v>
      </c>
      <c r="E19" s="130"/>
      <c r="F19" s="131"/>
      <c r="G19" s="229">
        <f t="shared" si="1"/>
        <v>56</v>
      </c>
      <c r="H19" s="132">
        <v>8</v>
      </c>
    </row>
    <row r="20" spans="1:8" ht="17.5">
      <c r="A20" s="32">
        <v>9</v>
      </c>
      <c r="B20" s="133" t="s">
        <v>17</v>
      </c>
      <c r="C20" s="134">
        <v>20</v>
      </c>
      <c r="D20" s="135"/>
      <c r="E20" s="135"/>
      <c r="F20" s="136">
        <v>31</v>
      </c>
      <c r="G20" s="230">
        <f t="shared" si="1"/>
        <v>51</v>
      </c>
      <c r="H20" s="137">
        <v>9</v>
      </c>
    </row>
    <row r="21" spans="1:8" ht="17.5">
      <c r="A21" s="31">
        <v>10</v>
      </c>
      <c r="B21" s="138" t="s">
        <v>21</v>
      </c>
      <c r="C21" s="139">
        <f>24+21</f>
        <v>45</v>
      </c>
      <c r="D21" s="140"/>
      <c r="E21" s="140"/>
      <c r="F21" s="141"/>
      <c r="G21" s="231">
        <f t="shared" si="1"/>
        <v>45</v>
      </c>
      <c r="H21" s="122">
        <v>10</v>
      </c>
    </row>
    <row r="22" spans="1:8" ht="17.5">
      <c r="A22" s="32">
        <v>11</v>
      </c>
      <c r="B22" s="142" t="s">
        <v>33</v>
      </c>
      <c r="C22" s="143"/>
      <c r="D22" s="144"/>
      <c r="E22" s="144"/>
      <c r="F22" s="145">
        <v>29</v>
      </c>
      <c r="G22" s="232">
        <f>SUM(C22:F22)</f>
        <v>29</v>
      </c>
      <c r="H22" s="146">
        <v>11</v>
      </c>
    </row>
    <row r="23" spans="1:8" ht="17.5">
      <c r="A23" s="31">
        <v>12</v>
      </c>
      <c r="B23" s="147" t="s">
        <v>35</v>
      </c>
      <c r="C23" s="148"/>
      <c r="D23" s="149"/>
      <c r="E23" s="149">
        <v>24</v>
      </c>
      <c r="F23" s="150"/>
      <c r="G23" s="233">
        <f t="shared" si="1"/>
        <v>24</v>
      </c>
      <c r="H23" s="151">
        <v>12</v>
      </c>
    </row>
    <row r="24" spans="1:8" ht="17.5">
      <c r="A24" s="32">
        <v>13</v>
      </c>
      <c r="B24" s="152" t="s">
        <v>18</v>
      </c>
      <c r="C24" s="153"/>
      <c r="D24" s="154"/>
      <c r="E24" s="155"/>
      <c r="F24" s="156">
        <v>24</v>
      </c>
      <c r="G24" s="234">
        <f t="shared" si="1"/>
        <v>24</v>
      </c>
      <c r="H24" s="157">
        <v>12</v>
      </c>
    </row>
    <row r="25" spans="1:8" ht="18" thickBot="1">
      <c r="A25" s="33">
        <v>14</v>
      </c>
      <c r="B25" s="158" t="s">
        <v>20</v>
      </c>
      <c r="C25" s="159">
        <v>19</v>
      </c>
      <c r="D25" s="160"/>
      <c r="E25" s="160"/>
      <c r="F25" s="161"/>
      <c r="G25" s="235">
        <f>SUM(C25:F25)</f>
        <v>19</v>
      </c>
      <c r="H25" s="162">
        <v>13</v>
      </c>
    </row>
    <row r="26" spans="1:8">
      <c r="A26" s="5"/>
      <c r="B26" s="7"/>
      <c r="C26" s="6"/>
      <c r="D26" s="6"/>
      <c r="E26" s="6"/>
      <c r="F26" s="6"/>
      <c r="G26" s="6"/>
      <c r="H26" s="87"/>
    </row>
    <row r="27" spans="1:8" ht="17.5">
      <c r="A27" s="5"/>
      <c r="B27" s="21"/>
      <c r="C27" s="6"/>
      <c r="D27" s="6"/>
      <c r="E27" s="6"/>
      <c r="F27" s="6"/>
      <c r="G27" s="6"/>
      <c r="H27" s="87"/>
    </row>
    <row r="28" spans="1:8">
      <c r="A28" s="80"/>
      <c r="B28" s="80"/>
      <c r="C28" s="236" t="s">
        <v>40</v>
      </c>
      <c r="D28" s="236"/>
      <c r="E28" s="236"/>
      <c r="F28" s="80"/>
      <c r="G28" s="80"/>
      <c r="H28" s="87"/>
    </row>
    <row r="29" spans="1:8">
      <c r="A29" s="80"/>
      <c r="B29" s="80"/>
      <c r="C29" s="237" t="s">
        <v>41</v>
      </c>
      <c r="D29" s="237"/>
      <c r="E29" s="237"/>
      <c r="F29" s="237"/>
      <c r="G29" s="237"/>
      <c r="H29" s="87"/>
    </row>
    <row r="30" spans="1:8">
      <c r="A30" s="80"/>
      <c r="B30" s="80"/>
      <c r="C30" s="81"/>
      <c r="D30" s="81"/>
      <c r="E30" s="81"/>
      <c r="F30" s="81"/>
      <c r="G30" s="81"/>
    </row>
    <row r="31" spans="1:8" ht="15" thickBot="1">
      <c r="A31" s="82" t="s">
        <v>129</v>
      </c>
      <c r="B31" s="80"/>
      <c r="C31" s="80"/>
      <c r="D31" s="80"/>
      <c r="E31" s="82" t="s">
        <v>42</v>
      </c>
      <c r="F31" s="40"/>
      <c r="G31" s="80"/>
    </row>
    <row r="32" spans="1:8" ht="15" thickBot="1">
      <c r="A32" s="83" t="s">
        <v>4</v>
      </c>
      <c r="B32" s="84" t="s">
        <v>43</v>
      </c>
      <c r="C32" s="84" t="s">
        <v>44</v>
      </c>
      <c r="D32" s="84" t="s">
        <v>45</v>
      </c>
      <c r="E32" s="84" t="s">
        <v>46</v>
      </c>
      <c r="F32" s="84" t="s">
        <v>47</v>
      </c>
      <c r="G32" s="216" t="s">
        <v>0</v>
      </c>
      <c r="H32" s="89" t="s">
        <v>127</v>
      </c>
    </row>
    <row r="33" spans="1:8">
      <c r="A33" s="163">
        <v>1</v>
      </c>
      <c r="B33" s="164" t="s">
        <v>48</v>
      </c>
      <c r="C33" s="165" t="s">
        <v>16</v>
      </c>
      <c r="D33" s="166">
        <v>1977</v>
      </c>
      <c r="E33" s="166" t="s">
        <v>49</v>
      </c>
      <c r="F33" s="167">
        <v>1.4027777777777778E-2</v>
      </c>
      <c r="G33" s="218">
        <v>1</v>
      </c>
      <c r="H33" s="266">
        <v>33</v>
      </c>
    </row>
    <row r="34" spans="1:8">
      <c r="A34" s="163">
        <v>2</v>
      </c>
      <c r="B34" s="164" t="s">
        <v>50</v>
      </c>
      <c r="C34" s="165" t="s">
        <v>16</v>
      </c>
      <c r="D34" s="166">
        <v>1971</v>
      </c>
      <c r="E34" s="166" t="s">
        <v>49</v>
      </c>
      <c r="F34" s="167">
        <v>1.638888888888889E-2</v>
      </c>
      <c r="G34" s="218">
        <v>2</v>
      </c>
      <c r="H34" s="266">
        <v>31</v>
      </c>
    </row>
    <row r="35" spans="1:8" ht="26">
      <c r="A35" s="163">
        <v>3</v>
      </c>
      <c r="B35" s="164" t="s">
        <v>51</v>
      </c>
      <c r="C35" s="169" t="s">
        <v>26</v>
      </c>
      <c r="D35" s="166">
        <v>1979</v>
      </c>
      <c r="E35" s="166"/>
      <c r="F35" s="167">
        <v>1.6805555555555556E-2</v>
      </c>
      <c r="G35" s="218">
        <v>3</v>
      </c>
      <c r="H35" s="267">
        <v>29</v>
      </c>
    </row>
    <row r="36" spans="1:8">
      <c r="A36" s="163">
        <v>4</v>
      </c>
      <c r="B36" s="164" t="s">
        <v>52</v>
      </c>
      <c r="C36" s="166" t="s">
        <v>16</v>
      </c>
      <c r="D36" s="166">
        <v>1969</v>
      </c>
      <c r="E36" s="166" t="s">
        <v>49</v>
      </c>
      <c r="F36" s="167">
        <v>1.8634259259259257E-2</v>
      </c>
      <c r="G36" s="218">
        <v>4</v>
      </c>
      <c r="H36" s="171">
        <v>27</v>
      </c>
    </row>
    <row r="37" spans="1:8">
      <c r="A37" s="163">
        <v>5</v>
      </c>
      <c r="B37" s="164" t="s">
        <v>53</v>
      </c>
      <c r="C37" s="166" t="s">
        <v>16</v>
      </c>
      <c r="D37" s="166">
        <v>1983</v>
      </c>
      <c r="E37" s="166"/>
      <c r="F37" s="167">
        <v>1.9444444444444445E-2</v>
      </c>
      <c r="G37" s="218">
        <v>5</v>
      </c>
      <c r="H37" s="171">
        <v>26</v>
      </c>
    </row>
    <row r="38" spans="1:8">
      <c r="A38" s="163">
        <v>6</v>
      </c>
      <c r="B38" s="164" t="s">
        <v>54</v>
      </c>
      <c r="C38" s="166" t="s">
        <v>16</v>
      </c>
      <c r="D38" s="166">
        <v>1977</v>
      </c>
      <c r="E38" s="166"/>
      <c r="F38" s="167">
        <v>1.9490740740740743E-2</v>
      </c>
      <c r="G38" s="218">
        <v>6</v>
      </c>
      <c r="H38" s="171">
        <v>25</v>
      </c>
    </row>
    <row r="39" spans="1:8">
      <c r="A39" s="163">
        <v>7</v>
      </c>
      <c r="B39" s="164" t="s">
        <v>55</v>
      </c>
      <c r="C39" s="172" t="s">
        <v>35</v>
      </c>
      <c r="D39" s="166">
        <v>1982</v>
      </c>
      <c r="E39" s="166" t="s">
        <v>49</v>
      </c>
      <c r="F39" s="167">
        <v>1.9641203703703706E-2</v>
      </c>
      <c r="G39" s="218">
        <v>7</v>
      </c>
      <c r="H39" s="173">
        <v>24</v>
      </c>
    </row>
    <row r="40" spans="1:8">
      <c r="A40" s="163">
        <v>8</v>
      </c>
      <c r="B40" s="164" t="s">
        <v>56</v>
      </c>
      <c r="C40" s="166" t="s">
        <v>16</v>
      </c>
      <c r="D40" s="166">
        <v>1975</v>
      </c>
      <c r="E40" s="166"/>
      <c r="F40" s="167">
        <v>2.0949074074074075E-2</v>
      </c>
      <c r="G40" s="218">
        <v>8</v>
      </c>
      <c r="H40" s="171">
        <v>23</v>
      </c>
    </row>
    <row r="41" spans="1:8" ht="15" thickBot="1">
      <c r="A41" s="174">
        <v>9</v>
      </c>
      <c r="B41" s="175" t="s">
        <v>57</v>
      </c>
      <c r="C41" s="176" t="s">
        <v>16</v>
      </c>
      <c r="D41" s="176">
        <v>1983</v>
      </c>
      <c r="E41" s="176"/>
      <c r="F41" s="177">
        <v>2.5868055555555557E-2</v>
      </c>
      <c r="G41" s="221">
        <v>9</v>
      </c>
      <c r="H41" s="178">
        <v>22</v>
      </c>
    </row>
    <row r="42" spans="1:8">
      <c r="H42" s="90"/>
    </row>
    <row r="43" spans="1:8">
      <c r="H43" s="90"/>
    </row>
    <row r="44" spans="1:8" ht="15" thickBot="1">
      <c r="A44" s="82" t="s">
        <v>128</v>
      </c>
      <c r="B44" s="80"/>
      <c r="C44" s="80"/>
      <c r="D44" s="80"/>
      <c r="E44" s="82" t="s">
        <v>42</v>
      </c>
      <c r="F44" s="40"/>
      <c r="G44" s="80"/>
      <c r="H44" s="90"/>
    </row>
    <row r="45" spans="1:8" ht="15" thickBot="1">
      <c r="A45" s="83" t="s">
        <v>4</v>
      </c>
      <c r="B45" s="84" t="s">
        <v>43</v>
      </c>
      <c r="C45" s="84" t="s">
        <v>44</v>
      </c>
      <c r="D45" s="84" t="s">
        <v>45</v>
      </c>
      <c r="E45" s="84" t="s">
        <v>46</v>
      </c>
      <c r="F45" s="84" t="s">
        <v>47</v>
      </c>
      <c r="G45" s="216" t="s">
        <v>0</v>
      </c>
      <c r="H45" s="89" t="s">
        <v>127</v>
      </c>
    </row>
    <row r="46" spans="1:8">
      <c r="A46" s="179">
        <v>1</v>
      </c>
      <c r="B46" s="180" t="s">
        <v>58</v>
      </c>
      <c r="C46" s="181" t="s">
        <v>23</v>
      </c>
      <c r="D46" s="182">
        <v>1980</v>
      </c>
      <c r="E46" s="182"/>
      <c r="F46" s="183">
        <v>1.7638888888888888E-2</v>
      </c>
      <c r="G46" s="217">
        <v>1</v>
      </c>
      <c r="H46" s="184">
        <v>33</v>
      </c>
    </row>
    <row r="47" spans="1:8">
      <c r="A47" s="163">
        <v>2</v>
      </c>
      <c r="B47" s="164" t="s">
        <v>59</v>
      </c>
      <c r="C47" s="185" t="s">
        <v>60</v>
      </c>
      <c r="D47" s="166">
        <v>1982</v>
      </c>
      <c r="E47" s="166"/>
      <c r="F47" s="167">
        <v>2.0486111111111111E-2</v>
      </c>
      <c r="G47" s="218">
        <v>2</v>
      </c>
      <c r="H47" s="186">
        <v>31</v>
      </c>
    </row>
    <row r="48" spans="1:8">
      <c r="A48" s="163">
        <v>3</v>
      </c>
      <c r="B48" s="164" t="s">
        <v>61</v>
      </c>
      <c r="C48" s="187" t="s">
        <v>33</v>
      </c>
      <c r="D48" s="166">
        <v>1976</v>
      </c>
      <c r="E48" s="166"/>
      <c r="F48" s="167">
        <v>2.4097222222222225E-2</v>
      </c>
      <c r="G48" s="218">
        <v>3</v>
      </c>
      <c r="H48" s="188">
        <v>29</v>
      </c>
    </row>
    <row r="49" spans="1:8">
      <c r="A49" s="163">
        <v>4</v>
      </c>
      <c r="B49" s="164" t="s">
        <v>62</v>
      </c>
      <c r="C49" s="165" t="s">
        <v>16</v>
      </c>
      <c r="D49" s="166">
        <v>1971</v>
      </c>
      <c r="E49" s="166"/>
      <c r="F49" s="167">
        <v>2.4120370370370372E-2</v>
      </c>
      <c r="G49" s="218">
        <v>4</v>
      </c>
      <c r="H49" s="168">
        <v>27</v>
      </c>
    </row>
    <row r="50" spans="1:8">
      <c r="A50" s="163">
        <v>5</v>
      </c>
      <c r="B50" s="164" t="s">
        <v>63</v>
      </c>
      <c r="C50" s="165" t="s">
        <v>16</v>
      </c>
      <c r="D50" s="166">
        <v>1976</v>
      </c>
      <c r="E50" s="166"/>
      <c r="F50" s="167">
        <v>2.4826388888888887E-2</v>
      </c>
      <c r="G50" s="218">
        <v>5</v>
      </c>
      <c r="H50" s="168">
        <v>26</v>
      </c>
    </row>
    <row r="51" spans="1:8">
      <c r="A51" s="163">
        <v>6</v>
      </c>
      <c r="B51" s="164" t="s">
        <v>64</v>
      </c>
      <c r="C51" s="166" t="s">
        <v>16</v>
      </c>
      <c r="D51" s="166">
        <v>1973</v>
      </c>
      <c r="E51" s="166"/>
      <c r="F51" s="167">
        <v>3.1469907407407412E-2</v>
      </c>
      <c r="G51" s="218">
        <v>6</v>
      </c>
      <c r="H51" s="171">
        <v>25</v>
      </c>
    </row>
    <row r="52" spans="1:8">
      <c r="A52" s="163">
        <v>7</v>
      </c>
      <c r="B52" s="164" t="s">
        <v>65</v>
      </c>
      <c r="C52" s="189" t="s">
        <v>18</v>
      </c>
      <c r="D52" s="166">
        <v>1965</v>
      </c>
      <c r="E52" s="166"/>
      <c r="F52" s="167">
        <v>3.2199074074074074E-2</v>
      </c>
      <c r="G52" s="218">
        <v>7</v>
      </c>
      <c r="H52" s="190">
        <v>24</v>
      </c>
    </row>
    <row r="53" spans="1:8">
      <c r="A53" s="163">
        <v>8</v>
      </c>
      <c r="B53" s="164" t="s">
        <v>66</v>
      </c>
      <c r="C53" s="166" t="s">
        <v>67</v>
      </c>
      <c r="D53" s="166">
        <v>1980</v>
      </c>
      <c r="E53" s="166"/>
      <c r="F53" s="167">
        <v>3.335648148148148E-2</v>
      </c>
      <c r="G53" s="218">
        <v>8</v>
      </c>
      <c r="H53" s="171">
        <v>23</v>
      </c>
    </row>
    <row r="54" spans="1:8" ht="26">
      <c r="A54" s="163">
        <v>9</v>
      </c>
      <c r="B54" s="164" t="s">
        <v>68</v>
      </c>
      <c r="C54" s="191" t="s">
        <v>69</v>
      </c>
      <c r="D54" s="166">
        <v>1980</v>
      </c>
      <c r="E54" s="166"/>
      <c r="F54" s="167">
        <v>3.4236111111111113E-2</v>
      </c>
      <c r="G54" s="218">
        <v>9</v>
      </c>
      <c r="H54" s="192">
        <v>22</v>
      </c>
    </row>
    <row r="55" spans="1:8" ht="26">
      <c r="A55" s="163">
        <v>10</v>
      </c>
      <c r="B55" s="164" t="s">
        <v>70</v>
      </c>
      <c r="C55" s="169" t="s">
        <v>26</v>
      </c>
      <c r="D55" s="166">
        <v>1976</v>
      </c>
      <c r="E55" s="166"/>
      <c r="F55" s="167">
        <v>3.7673611111111109E-2</v>
      </c>
      <c r="G55" s="218">
        <v>10</v>
      </c>
      <c r="H55" s="170">
        <v>21</v>
      </c>
    </row>
    <row r="56" spans="1:8">
      <c r="H56" s="90"/>
    </row>
    <row r="57" spans="1:8">
      <c r="H57" s="90"/>
    </row>
    <row r="58" spans="1:8" ht="15" thickBot="1">
      <c r="A58" s="82" t="s">
        <v>78</v>
      </c>
      <c r="B58" s="80"/>
      <c r="C58" s="80"/>
      <c r="D58" s="80"/>
      <c r="E58" s="82" t="s">
        <v>42</v>
      </c>
      <c r="F58" s="40"/>
      <c r="G58" s="80"/>
      <c r="H58" s="90"/>
    </row>
    <row r="59" spans="1:8" ht="15" thickBot="1">
      <c r="A59" s="83" t="s">
        <v>4</v>
      </c>
      <c r="B59" s="84" t="s">
        <v>43</v>
      </c>
      <c r="C59" s="84" t="s">
        <v>44</v>
      </c>
      <c r="D59" s="84" t="s">
        <v>45</v>
      </c>
      <c r="E59" s="84" t="s">
        <v>46</v>
      </c>
      <c r="F59" s="84" t="s">
        <v>47</v>
      </c>
      <c r="G59" s="216" t="s">
        <v>0</v>
      </c>
      <c r="H59" s="89" t="s">
        <v>127</v>
      </c>
    </row>
    <row r="60" spans="1:8">
      <c r="A60" s="193">
        <v>1</v>
      </c>
      <c r="B60" s="194" t="s">
        <v>79</v>
      </c>
      <c r="C60" s="195" t="s">
        <v>27</v>
      </c>
      <c r="D60" s="182">
        <v>1996</v>
      </c>
      <c r="E60" s="182" t="s">
        <v>49</v>
      </c>
      <c r="F60" s="183">
        <v>1.4606481481481482E-2</v>
      </c>
      <c r="G60" s="217">
        <v>1</v>
      </c>
      <c r="H60" s="196">
        <v>33</v>
      </c>
    </row>
    <row r="61" spans="1:8">
      <c r="A61" s="197">
        <v>2</v>
      </c>
      <c r="B61" s="198" t="s">
        <v>80</v>
      </c>
      <c r="C61" s="199" t="s">
        <v>22</v>
      </c>
      <c r="D61" s="166">
        <v>1987</v>
      </c>
      <c r="E61" s="166" t="s">
        <v>81</v>
      </c>
      <c r="F61" s="167">
        <v>1.4722222222222222E-2</v>
      </c>
      <c r="G61" s="218">
        <v>2</v>
      </c>
      <c r="H61" s="200">
        <v>31</v>
      </c>
    </row>
    <row r="62" spans="1:8">
      <c r="A62" s="197">
        <v>3</v>
      </c>
      <c r="B62" s="198" t="s">
        <v>82</v>
      </c>
      <c r="C62" s="201" t="s">
        <v>23</v>
      </c>
      <c r="D62" s="166">
        <v>1975</v>
      </c>
      <c r="E62" s="166" t="s">
        <v>83</v>
      </c>
      <c r="F62" s="167">
        <v>1.4849537037037036E-2</v>
      </c>
      <c r="G62" s="218">
        <v>3</v>
      </c>
      <c r="H62" s="202">
        <v>29</v>
      </c>
    </row>
    <row r="63" spans="1:8" ht="26">
      <c r="A63" s="197">
        <v>4</v>
      </c>
      <c r="B63" s="198" t="s">
        <v>84</v>
      </c>
      <c r="C63" s="169" t="s">
        <v>26</v>
      </c>
      <c r="D63" s="166">
        <v>1991</v>
      </c>
      <c r="E63" s="166" t="s">
        <v>49</v>
      </c>
      <c r="F63" s="167">
        <v>1.5046296296296295E-2</v>
      </c>
      <c r="G63" s="218">
        <v>4</v>
      </c>
      <c r="H63" s="170">
        <v>27</v>
      </c>
    </row>
    <row r="64" spans="1:8">
      <c r="A64" s="197">
        <v>5</v>
      </c>
      <c r="B64" s="198" t="s">
        <v>85</v>
      </c>
      <c r="C64" s="203" t="s">
        <v>27</v>
      </c>
      <c r="D64" s="166">
        <v>1997</v>
      </c>
      <c r="E64" s="166"/>
      <c r="F64" s="167">
        <v>1.5173611111111112E-2</v>
      </c>
      <c r="G64" s="218">
        <v>5</v>
      </c>
      <c r="H64" s="204">
        <v>26</v>
      </c>
    </row>
    <row r="65" spans="1:8">
      <c r="A65" s="197">
        <v>6</v>
      </c>
      <c r="B65" s="198" t="s">
        <v>86</v>
      </c>
      <c r="C65" s="199" t="s">
        <v>22</v>
      </c>
      <c r="D65" s="166">
        <v>1987</v>
      </c>
      <c r="E65" s="166" t="s">
        <v>81</v>
      </c>
      <c r="F65" s="167">
        <v>1.5196759259259259E-2</v>
      </c>
      <c r="G65" s="218">
        <v>6</v>
      </c>
      <c r="H65" s="200">
        <v>25</v>
      </c>
    </row>
    <row r="66" spans="1:8">
      <c r="A66" s="197">
        <v>7</v>
      </c>
      <c r="B66" s="198" t="s">
        <v>87</v>
      </c>
      <c r="C66" s="205" t="s">
        <v>21</v>
      </c>
      <c r="D66" s="166">
        <v>1993</v>
      </c>
      <c r="E66" s="166"/>
      <c r="F66" s="167">
        <v>1.5486111111111112E-2</v>
      </c>
      <c r="G66" s="218">
        <v>7</v>
      </c>
      <c r="H66" s="206">
        <v>24</v>
      </c>
    </row>
    <row r="67" spans="1:8">
      <c r="A67" s="197">
        <v>8</v>
      </c>
      <c r="B67" s="198" t="s">
        <v>88</v>
      </c>
      <c r="C67" s="207" t="s">
        <v>32</v>
      </c>
      <c r="D67" s="166">
        <v>1999</v>
      </c>
      <c r="E67" s="166" t="s">
        <v>81</v>
      </c>
      <c r="F67" s="167">
        <v>1.5590277777777778E-2</v>
      </c>
      <c r="G67" s="218">
        <v>8</v>
      </c>
      <c r="H67" s="208">
        <v>23</v>
      </c>
    </row>
    <row r="68" spans="1:8">
      <c r="A68" s="197">
        <v>9</v>
      </c>
      <c r="B68" s="198" t="s">
        <v>89</v>
      </c>
      <c r="C68" s="166" t="s">
        <v>22</v>
      </c>
      <c r="D68" s="166">
        <v>1985</v>
      </c>
      <c r="E68" s="166"/>
      <c r="F68" s="167">
        <v>1.5983796296296295E-2</v>
      </c>
      <c r="G68" s="218">
        <v>9</v>
      </c>
      <c r="H68" s="171">
        <v>22</v>
      </c>
    </row>
    <row r="69" spans="1:8">
      <c r="A69" s="197">
        <v>10</v>
      </c>
      <c r="B69" s="198" t="s">
        <v>90</v>
      </c>
      <c r="C69" s="205" t="s">
        <v>21</v>
      </c>
      <c r="D69" s="166">
        <v>1989</v>
      </c>
      <c r="E69" s="166" t="s">
        <v>49</v>
      </c>
      <c r="F69" s="167">
        <v>1.6886574074074075E-2</v>
      </c>
      <c r="G69" s="218">
        <v>10</v>
      </c>
      <c r="H69" s="206">
        <v>21</v>
      </c>
    </row>
    <row r="70" spans="1:8">
      <c r="A70" s="197">
        <v>11</v>
      </c>
      <c r="B70" s="198" t="s">
        <v>91</v>
      </c>
      <c r="C70" s="185" t="s">
        <v>60</v>
      </c>
      <c r="D70" s="166">
        <v>1985</v>
      </c>
      <c r="E70" s="166" t="s">
        <v>49</v>
      </c>
      <c r="F70" s="167">
        <v>1.7094907407407409E-2</v>
      </c>
      <c r="G70" s="218">
        <v>11</v>
      </c>
      <c r="H70" s="186">
        <v>20</v>
      </c>
    </row>
    <row r="71" spans="1:8">
      <c r="A71" s="197">
        <v>12</v>
      </c>
      <c r="B71" s="198" t="s">
        <v>92</v>
      </c>
      <c r="C71" s="166" t="s">
        <v>33</v>
      </c>
      <c r="D71" s="166">
        <v>2001</v>
      </c>
      <c r="E71" s="166" t="s">
        <v>81</v>
      </c>
      <c r="F71" s="167">
        <v>1.7592592592592594E-2</v>
      </c>
      <c r="G71" s="218" t="s">
        <v>93</v>
      </c>
      <c r="H71" s="171"/>
    </row>
    <row r="72" spans="1:8">
      <c r="A72" s="197">
        <v>13</v>
      </c>
      <c r="B72" s="198" t="s">
        <v>94</v>
      </c>
      <c r="C72" s="209" t="s">
        <v>20</v>
      </c>
      <c r="D72" s="166">
        <v>1993</v>
      </c>
      <c r="E72" s="166" t="s">
        <v>49</v>
      </c>
      <c r="F72" s="167">
        <v>1.7870370370370373E-2</v>
      </c>
      <c r="G72" s="218">
        <v>12</v>
      </c>
      <c r="H72" s="210">
        <v>19</v>
      </c>
    </row>
    <row r="73" spans="1:8">
      <c r="A73" s="197">
        <v>14</v>
      </c>
      <c r="B73" s="198" t="s">
        <v>95</v>
      </c>
      <c r="C73" s="166" t="s">
        <v>21</v>
      </c>
      <c r="D73" s="166">
        <v>1987</v>
      </c>
      <c r="E73" s="166" t="s">
        <v>96</v>
      </c>
      <c r="F73" s="167">
        <v>1.9050925925925926E-2</v>
      </c>
      <c r="G73" s="218">
        <v>13</v>
      </c>
      <c r="H73" s="171">
        <v>18</v>
      </c>
    </row>
    <row r="74" spans="1:8">
      <c r="A74" s="197">
        <v>15</v>
      </c>
      <c r="B74" s="211" t="s">
        <v>97</v>
      </c>
      <c r="C74" s="165" t="s">
        <v>16</v>
      </c>
      <c r="D74" s="166">
        <v>1993</v>
      </c>
      <c r="E74" s="166" t="s">
        <v>49</v>
      </c>
      <c r="F74" s="167">
        <v>1.9409722222222221E-2</v>
      </c>
      <c r="G74" s="218">
        <v>14</v>
      </c>
      <c r="H74" s="168">
        <v>17</v>
      </c>
    </row>
    <row r="75" spans="1:8">
      <c r="A75" s="197">
        <v>16</v>
      </c>
      <c r="B75" s="198" t="s">
        <v>98</v>
      </c>
      <c r="C75" s="201" t="s">
        <v>23</v>
      </c>
      <c r="D75" s="166">
        <v>1992</v>
      </c>
      <c r="E75" s="166"/>
      <c r="F75" s="167">
        <v>1.9641203703703706E-2</v>
      </c>
      <c r="G75" s="218">
        <v>15</v>
      </c>
      <c r="H75" s="202">
        <v>16</v>
      </c>
    </row>
    <row r="76" spans="1:8">
      <c r="A76" s="197">
        <v>17</v>
      </c>
      <c r="B76" s="198" t="s">
        <v>99</v>
      </c>
      <c r="C76" s="166" t="s">
        <v>27</v>
      </c>
      <c r="D76" s="166">
        <v>1997</v>
      </c>
      <c r="E76" s="166"/>
      <c r="F76" s="167">
        <v>2.119212962962963E-2</v>
      </c>
      <c r="G76" s="218">
        <v>16</v>
      </c>
      <c r="H76" s="171">
        <v>15</v>
      </c>
    </row>
    <row r="77" spans="1:8">
      <c r="A77" s="197">
        <v>18</v>
      </c>
      <c r="B77" s="198" t="s">
        <v>100</v>
      </c>
      <c r="C77" s="165" t="s">
        <v>67</v>
      </c>
      <c r="D77" s="166">
        <v>1994</v>
      </c>
      <c r="E77" s="166"/>
      <c r="F77" s="167">
        <v>2.193287037037037E-2</v>
      </c>
      <c r="G77" s="218">
        <v>17</v>
      </c>
      <c r="H77" s="168">
        <v>14</v>
      </c>
    </row>
    <row r="78" spans="1:8">
      <c r="A78" s="197">
        <v>19</v>
      </c>
      <c r="B78" s="198" t="s">
        <v>101</v>
      </c>
      <c r="C78" s="166" t="s">
        <v>27</v>
      </c>
      <c r="D78" s="166">
        <v>1999</v>
      </c>
      <c r="E78" s="166"/>
      <c r="F78" s="167">
        <v>2.1990740740740741E-2</v>
      </c>
      <c r="G78" s="218">
        <v>18</v>
      </c>
      <c r="H78" s="171">
        <v>13</v>
      </c>
    </row>
    <row r="79" spans="1:8" ht="26">
      <c r="A79" s="197">
        <v>20</v>
      </c>
      <c r="B79" s="198" t="s">
        <v>102</v>
      </c>
      <c r="C79" s="169" t="s">
        <v>26</v>
      </c>
      <c r="D79" s="166">
        <v>1985</v>
      </c>
      <c r="E79" s="166"/>
      <c r="F79" s="167">
        <v>2.4328703703703703E-2</v>
      </c>
      <c r="G79" s="218">
        <v>19</v>
      </c>
      <c r="H79" s="170">
        <v>12</v>
      </c>
    </row>
    <row r="80" spans="1:8">
      <c r="A80" s="197">
        <v>21</v>
      </c>
      <c r="B80" s="198" t="s">
        <v>103</v>
      </c>
      <c r="C80" s="166" t="s">
        <v>23</v>
      </c>
      <c r="D80" s="166">
        <v>1984</v>
      </c>
      <c r="E80" s="166"/>
      <c r="F80" s="167">
        <v>2.4340277777777777E-2</v>
      </c>
      <c r="G80" s="218">
        <v>20</v>
      </c>
      <c r="H80" s="171">
        <v>11</v>
      </c>
    </row>
    <row r="81" spans="1:8">
      <c r="A81" s="197">
        <v>22</v>
      </c>
      <c r="B81" s="198" t="s">
        <v>104</v>
      </c>
      <c r="C81" s="166" t="s">
        <v>26</v>
      </c>
      <c r="D81" s="166">
        <v>1988</v>
      </c>
      <c r="E81" s="166"/>
      <c r="F81" s="167">
        <v>2.5046296296296299E-2</v>
      </c>
      <c r="G81" s="218">
        <v>21</v>
      </c>
      <c r="H81" s="171">
        <v>10</v>
      </c>
    </row>
    <row r="82" spans="1:8">
      <c r="A82" s="197">
        <v>23</v>
      </c>
      <c r="B82" s="198" t="s">
        <v>105</v>
      </c>
      <c r="C82" s="166" t="s">
        <v>23</v>
      </c>
      <c r="D82" s="166">
        <v>1986</v>
      </c>
      <c r="E82" s="166"/>
      <c r="F82" s="167">
        <v>2.5428240740740741E-2</v>
      </c>
      <c r="G82" s="218">
        <v>22</v>
      </c>
      <c r="H82" s="171">
        <v>9</v>
      </c>
    </row>
    <row r="83" spans="1:8">
      <c r="A83" s="197">
        <v>24</v>
      </c>
      <c r="B83" s="198" t="s">
        <v>106</v>
      </c>
      <c r="C83" s="166" t="s">
        <v>23</v>
      </c>
      <c r="D83" s="166">
        <v>1990</v>
      </c>
      <c r="E83" s="166"/>
      <c r="F83" s="167">
        <v>2.5497685185185189E-2</v>
      </c>
      <c r="G83" s="218">
        <v>23</v>
      </c>
      <c r="H83" s="171">
        <v>8</v>
      </c>
    </row>
    <row r="84" spans="1:8">
      <c r="A84" s="197">
        <v>25</v>
      </c>
      <c r="B84" s="198" t="s">
        <v>107</v>
      </c>
      <c r="C84" s="166" t="s">
        <v>108</v>
      </c>
      <c r="D84" s="166">
        <v>2003</v>
      </c>
      <c r="E84" s="166" t="s">
        <v>96</v>
      </c>
      <c r="F84" s="167">
        <v>2.6759259259259257E-2</v>
      </c>
      <c r="G84" s="218" t="s">
        <v>93</v>
      </c>
      <c r="H84" s="171">
        <v>7</v>
      </c>
    </row>
    <row r="85" spans="1:8">
      <c r="A85" s="197">
        <v>26</v>
      </c>
      <c r="B85" s="198" t="s">
        <v>109</v>
      </c>
      <c r="C85" s="166" t="s">
        <v>26</v>
      </c>
      <c r="D85" s="166">
        <v>1985</v>
      </c>
      <c r="E85" s="166"/>
      <c r="F85" s="167">
        <v>2.9652777777777778E-2</v>
      </c>
      <c r="G85" s="218">
        <v>24</v>
      </c>
      <c r="H85" s="171">
        <v>7</v>
      </c>
    </row>
    <row r="86" spans="1:8">
      <c r="A86" s="197">
        <v>27</v>
      </c>
      <c r="B86" s="198" t="s">
        <v>110</v>
      </c>
      <c r="C86" s="166" t="s">
        <v>16</v>
      </c>
      <c r="D86" s="166">
        <v>1984</v>
      </c>
      <c r="E86" s="166"/>
      <c r="F86" s="167">
        <v>2.9652777777777778E-2</v>
      </c>
      <c r="G86" s="218">
        <f xml:space="preserve"> 24</f>
        <v>24</v>
      </c>
      <c r="H86" s="171">
        <v>6</v>
      </c>
    </row>
    <row r="87" spans="1:8">
      <c r="A87" s="197">
        <v>28</v>
      </c>
      <c r="B87" s="198" t="s">
        <v>111</v>
      </c>
      <c r="C87" s="166" t="s">
        <v>112</v>
      </c>
      <c r="D87" s="166">
        <v>2004</v>
      </c>
      <c r="E87" s="166"/>
      <c r="F87" s="167">
        <v>3.0405092592592591E-2</v>
      </c>
      <c r="G87" s="218" t="s">
        <v>93</v>
      </c>
      <c r="H87" s="171"/>
    </row>
    <row r="88" spans="1:8" ht="26">
      <c r="A88" s="197">
        <v>29</v>
      </c>
      <c r="B88" s="198" t="s">
        <v>113</v>
      </c>
      <c r="C88" s="166" t="s">
        <v>27</v>
      </c>
      <c r="D88" s="166">
        <v>1999</v>
      </c>
      <c r="E88" s="166"/>
      <c r="F88" s="166" t="s">
        <v>75</v>
      </c>
      <c r="G88" s="219"/>
      <c r="H88" s="171"/>
    </row>
    <row r="89" spans="1:8" ht="26.5" thickBot="1">
      <c r="A89" s="212">
        <v>30</v>
      </c>
      <c r="B89" s="213" t="s">
        <v>114</v>
      </c>
      <c r="C89" s="176" t="s">
        <v>32</v>
      </c>
      <c r="D89" s="176">
        <v>1999</v>
      </c>
      <c r="E89" s="176" t="s">
        <v>81</v>
      </c>
      <c r="F89" s="176" t="s">
        <v>75</v>
      </c>
      <c r="G89" s="220"/>
      <c r="H89" s="178"/>
    </row>
    <row r="90" spans="1:8">
      <c r="H90" s="90"/>
    </row>
    <row r="91" spans="1:8">
      <c r="H91" s="90"/>
    </row>
    <row r="92" spans="1:8" ht="15" thickBot="1">
      <c r="A92" s="82" t="s">
        <v>115</v>
      </c>
      <c r="B92" s="80"/>
      <c r="C92" s="80"/>
      <c r="D92" s="80"/>
      <c r="E92" s="82" t="s">
        <v>42</v>
      </c>
      <c r="F92" s="40"/>
      <c r="G92" s="80"/>
      <c r="H92" s="90"/>
    </row>
    <row r="93" spans="1:8" ht="15" thickBot="1">
      <c r="A93" s="83" t="s">
        <v>4</v>
      </c>
      <c r="B93" s="84" t="s">
        <v>43</v>
      </c>
      <c r="C93" s="84" t="s">
        <v>44</v>
      </c>
      <c r="D93" s="84" t="s">
        <v>45</v>
      </c>
      <c r="E93" s="84" t="s">
        <v>46</v>
      </c>
      <c r="F93" s="84" t="s">
        <v>47</v>
      </c>
      <c r="G93" s="216" t="s">
        <v>0</v>
      </c>
      <c r="H93" s="89" t="s">
        <v>127</v>
      </c>
    </row>
    <row r="94" spans="1:8">
      <c r="A94" s="179">
        <v>1</v>
      </c>
      <c r="B94" s="180" t="s">
        <v>116</v>
      </c>
      <c r="C94" s="214" t="s">
        <v>32</v>
      </c>
      <c r="D94" s="182">
        <v>1997</v>
      </c>
      <c r="E94" s="182" t="s">
        <v>83</v>
      </c>
      <c r="F94" s="183">
        <v>1.3043981481481483E-2</v>
      </c>
      <c r="G94" s="217">
        <v>1</v>
      </c>
      <c r="H94" s="215">
        <v>33</v>
      </c>
    </row>
    <row r="95" spans="1:8" ht="26">
      <c r="A95" s="163">
        <v>2</v>
      </c>
      <c r="B95" s="164" t="s">
        <v>117</v>
      </c>
      <c r="C95" s="169" t="s">
        <v>26</v>
      </c>
      <c r="D95" s="166">
        <v>1988</v>
      </c>
      <c r="E95" s="166"/>
      <c r="F95" s="167">
        <v>1.638888888888889E-2</v>
      </c>
      <c r="G95" s="218">
        <v>2</v>
      </c>
      <c r="H95" s="170">
        <v>31</v>
      </c>
    </row>
    <row r="96" spans="1:8" ht="26">
      <c r="A96" s="163">
        <v>3</v>
      </c>
      <c r="B96" s="164" t="s">
        <v>118</v>
      </c>
      <c r="C96" s="191" t="s">
        <v>69</v>
      </c>
      <c r="D96" s="166">
        <v>1988</v>
      </c>
      <c r="E96" s="166"/>
      <c r="F96" s="167">
        <v>1.9224537037037037E-2</v>
      </c>
      <c r="G96" s="218">
        <v>3</v>
      </c>
      <c r="H96" s="192">
        <v>29</v>
      </c>
    </row>
    <row r="97" spans="1:8" ht="26">
      <c r="A97" s="163">
        <v>4</v>
      </c>
      <c r="B97" s="164" t="s">
        <v>119</v>
      </c>
      <c r="C97" s="169" t="s">
        <v>26</v>
      </c>
      <c r="D97" s="166">
        <v>1984</v>
      </c>
      <c r="E97" s="166"/>
      <c r="F97" s="167">
        <v>1.9340277777777779E-2</v>
      </c>
      <c r="G97" s="218">
        <v>4</v>
      </c>
      <c r="H97" s="170">
        <v>27</v>
      </c>
    </row>
    <row r="98" spans="1:8" ht="26.5" customHeight="1">
      <c r="A98" s="163">
        <v>5</v>
      </c>
      <c r="B98" s="164" t="s">
        <v>120</v>
      </c>
      <c r="C98" s="166" t="s">
        <v>26</v>
      </c>
      <c r="D98" s="166">
        <v>1986</v>
      </c>
      <c r="E98" s="166"/>
      <c r="F98" s="167">
        <v>1.9699074074074074E-2</v>
      </c>
      <c r="G98" s="218">
        <v>5</v>
      </c>
      <c r="H98" s="171">
        <v>26</v>
      </c>
    </row>
    <row r="99" spans="1:8">
      <c r="A99" s="163">
        <v>6</v>
      </c>
      <c r="B99" s="164" t="s">
        <v>121</v>
      </c>
      <c r="C99" s="165" t="s">
        <v>16</v>
      </c>
      <c r="D99" s="166">
        <v>1985</v>
      </c>
      <c r="E99" s="166" t="s">
        <v>49</v>
      </c>
      <c r="F99" s="167">
        <v>0.02</v>
      </c>
      <c r="G99" s="218">
        <v>6</v>
      </c>
      <c r="H99" s="168">
        <v>25</v>
      </c>
    </row>
    <row r="100" spans="1:8" ht="26">
      <c r="A100" s="163">
        <v>7</v>
      </c>
      <c r="B100" s="164" t="s">
        <v>122</v>
      </c>
      <c r="C100" s="199" t="s">
        <v>22</v>
      </c>
      <c r="D100" s="166">
        <v>1997</v>
      </c>
      <c r="E100" s="166" t="s">
        <v>96</v>
      </c>
      <c r="F100" s="167">
        <v>2.071759259259259E-2</v>
      </c>
      <c r="G100" s="218">
        <v>7</v>
      </c>
      <c r="H100" s="200">
        <v>24</v>
      </c>
    </row>
    <row r="101" spans="1:8">
      <c r="A101" s="163">
        <v>8</v>
      </c>
      <c r="B101" s="164" t="s">
        <v>123</v>
      </c>
      <c r="C101" s="165" t="s">
        <v>16</v>
      </c>
      <c r="D101" s="166">
        <v>1977</v>
      </c>
      <c r="E101" s="166" t="s">
        <v>81</v>
      </c>
      <c r="F101" s="167">
        <v>2.0844907407407406E-2</v>
      </c>
      <c r="G101" s="218">
        <v>8</v>
      </c>
      <c r="H101" s="168">
        <v>23</v>
      </c>
    </row>
    <row r="102" spans="1:8" ht="26">
      <c r="A102" s="163">
        <v>9</v>
      </c>
      <c r="B102" s="164" t="s">
        <v>124</v>
      </c>
      <c r="C102" s="191" t="s">
        <v>69</v>
      </c>
      <c r="D102" s="166">
        <v>1988</v>
      </c>
      <c r="E102" s="166"/>
      <c r="F102" s="167">
        <v>2.326388888888889E-2</v>
      </c>
      <c r="G102" s="218">
        <v>9</v>
      </c>
      <c r="H102" s="192">
        <v>22</v>
      </c>
    </row>
    <row r="103" spans="1:8">
      <c r="A103" s="163">
        <v>10</v>
      </c>
      <c r="B103" s="164" t="s">
        <v>125</v>
      </c>
      <c r="C103" s="166" t="s">
        <v>16</v>
      </c>
      <c r="D103" s="166">
        <v>1982</v>
      </c>
      <c r="E103" s="166"/>
      <c r="F103" s="167">
        <v>2.6851851851851849E-2</v>
      </c>
      <c r="G103" s="218">
        <v>10</v>
      </c>
      <c r="H103" s="171">
        <v>21</v>
      </c>
    </row>
    <row r="104" spans="1:8">
      <c r="A104" s="163">
        <v>11</v>
      </c>
      <c r="B104" s="164" t="s">
        <v>126</v>
      </c>
      <c r="C104" s="166" t="s">
        <v>16</v>
      </c>
      <c r="D104" s="166">
        <v>1986</v>
      </c>
      <c r="E104" s="166"/>
      <c r="F104" s="167">
        <v>2.9756944444444447E-2</v>
      </c>
      <c r="G104" s="218">
        <v>11</v>
      </c>
      <c r="H104" s="171">
        <v>20</v>
      </c>
    </row>
    <row r="105" spans="1:8">
      <c r="A105" s="163">
        <v>12</v>
      </c>
      <c r="B105" s="164" t="s">
        <v>71</v>
      </c>
      <c r="C105" s="166" t="s">
        <v>16</v>
      </c>
      <c r="D105" s="166">
        <v>1986</v>
      </c>
      <c r="E105" s="166"/>
      <c r="F105" s="167">
        <v>3.0358796296296297E-2</v>
      </c>
      <c r="G105" s="218">
        <v>12</v>
      </c>
      <c r="H105" s="171">
        <v>19</v>
      </c>
    </row>
    <row r="106" spans="1:8">
      <c r="A106" s="163">
        <v>13</v>
      </c>
      <c r="B106" s="164" t="s">
        <v>72</v>
      </c>
      <c r="C106" s="166" t="s">
        <v>67</v>
      </c>
      <c r="D106" s="166">
        <v>1988</v>
      </c>
      <c r="E106" s="166"/>
      <c r="F106" s="167">
        <v>3.1516203703703706E-2</v>
      </c>
      <c r="G106" s="218">
        <v>13</v>
      </c>
      <c r="H106" s="171">
        <v>18</v>
      </c>
    </row>
    <row r="107" spans="1:8" ht="24" customHeight="1">
      <c r="A107" s="163">
        <v>14</v>
      </c>
      <c r="B107" s="164" t="s">
        <v>73</v>
      </c>
      <c r="C107" s="166" t="s">
        <v>26</v>
      </c>
      <c r="D107" s="166">
        <v>1987</v>
      </c>
      <c r="E107" s="166"/>
      <c r="F107" s="167">
        <v>3.4606481481481481E-2</v>
      </c>
      <c r="G107" s="218">
        <v>14</v>
      </c>
      <c r="H107" s="171">
        <v>17</v>
      </c>
    </row>
    <row r="108" spans="1:8" ht="26">
      <c r="A108" s="163">
        <v>15</v>
      </c>
      <c r="B108" s="164" t="s">
        <v>74</v>
      </c>
      <c r="C108" s="166" t="s">
        <v>16</v>
      </c>
      <c r="D108" s="166">
        <v>1985</v>
      </c>
      <c r="E108" s="166"/>
      <c r="F108" s="166" t="s">
        <v>75</v>
      </c>
      <c r="G108" s="219"/>
      <c r="H108" s="171"/>
    </row>
    <row r="109" spans="1:8" ht="26.5" thickBot="1">
      <c r="A109" s="174">
        <v>16</v>
      </c>
      <c r="B109" s="175" t="s">
        <v>76</v>
      </c>
      <c r="C109" s="176" t="s">
        <v>77</v>
      </c>
      <c r="D109" s="176">
        <v>1990</v>
      </c>
      <c r="E109" s="176"/>
      <c r="F109" s="176" t="s">
        <v>75</v>
      </c>
      <c r="G109" s="220"/>
      <c r="H109" s="178"/>
    </row>
    <row r="110" spans="1:8">
      <c r="H110" s="90"/>
    </row>
    <row r="111" spans="1:8">
      <c r="H111" s="90"/>
    </row>
    <row r="112" spans="1:8">
      <c r="H112" s="90"/>
    </row>
    <row r="113" spans="8:8">
      <c r="H113" s="90"/>
    </row>
    <row r="114" spans="8:8">
      <c r="H114" s="90"/>
    </row>
    <row r="115" spans="8:8">
      <c r="H115" s="90"/>
    </row>
    <row r="116" spans="8:8">
      <c r="H116" s="90"/>
    </row>
    <row r="117" spans="8:8">
      <c r="H117" s="90"/>
    </row>
    <row r="118" spans="8:8">
      <c r="H118" s="90"/>
    </row>
    <row r="119" spans="8:8">
      <c r="H119" s="90"/>
    </row>
    <row r="120" spans="8:8">
      <c r="H120" s="90"/>
    </row>
  </sheetData>
  <mergeCells count="12">
    <mergeCell ref="C28:E28"/>
    <mergeCell ref="C29:G29"/>
    <mergeCell ref="G9:G11"/>
    <mergeCell ref="H9:H11"/>
    <mergeCell ref="A1:H1"/>
    <mergeCell ref="A2:H2"/>
    <mergeCell ref="A3:H3"/>
    <mergeCell ref="A4:H4"/>
    <mergeCell ref="A7:H7"/>
    <mergeCell ref="A9:A11"/>
    <mergeCell ref="B9:B11"/>
    <mergeCell ref="C9:F10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tabSelected="1" topLeftCell="J3" zoomScale="45" zoomScaleNormal="70" workbookViewId="0">
      <selection activeCell="F15" sqref="F15"/>
    </sheetView>
  </sheetViews>
  <sheetFormatPr defaultColWidth="9.1796875" defaultRowHeight="14"/>
  <cols>
    <col min="1" max="1" width="9.1796875" style="7"/>
    <col min="2" max="2" width="47.26953125" style="7" bestFit="1" customWidth="1"/>
    <col min="3" max="13" width="6.453125" style="7" customWidth="1"/>
    <col min="14" max="14" width="8" style="7" customWidth="1"/>
    <col min="15" max="17" width="6.1796875" style="7" customWidth="1"/>
    <col min="18" max="18" width="7.6328125" style="7" customWidth="1"/>
    <col min="19" max="21" width="6.1796875" style="7" customWidth="1"/>
    <col min="22" max="22" width="8.08984375" style="7" customWidth="1"/>
    <col min="23" max="25" width="6.1796875" style="7" customWidth="1"/>
    <col min="26" max="26" width="6.453125" style="7" bestFit="1" customWidth="1"/>
    <col min="27" max="29" width="6.453125" style="7" customWidth="1"/>
    <col min="30" max="30" width="7.81640625" style="7" bestFit="1" customWidth="1"/>
    <col min="31" max="31" width="8.54296875" style="7" bestFit="1" customWidth="1"/>
    <col min="32" max="16384" width="9.1796875" style="7"/>
  </cols>
  <sheetData>
    <row r="1" spans="1:31">
      <c r="A1" s="244" t="s">
        <v>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3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</row>
    <row r="3" spans="1:31" ht="15.5">
      <c r="A3" s="246" t="s">
        <v>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</row>
    <row r="4" spans="1:31" ht="15.5">
      <c r="A4" s="246" t="s">
        <v>28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</row>
    <row r="5" spans="1:31" ht="15.5">
      <c r="A5" s="2"/>
      <c r="B5" s="2"/>
      <c r="C5" s="2"/>
      <c r="D5" s="15"/>
      <c r="E5" s="15"/>
      <c r="F5" s="2"/>
      <c r="G5" s="19"/>
      <c r="H5" s="19"/>
      <c r="I5" s="19"/>
      <c r="J5" s="19"/>
      <c r="K5" s="2"/>
      <c r="L5" s="15"/>
      <c r="M5" s="20"/>
      <c r="N5" s="1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5"/>
      <c r="AA5" s="15"/>
      <c r="AB5" s="15"/>
      <c r="AC5" s="15"/>
      <c r="AD5" s="17"/>
      <c r="AE5" s="17"/>
    </row>
    <row r="6" spans="1:31" ht="15.5">
      <c r="A6" s="1" t="s">
        <v>36</v>
      </c>
      <c r="B6" s="1"/>
      <c r="C6" s="1"/>
      <c r="D6" s="1"/>
      <c r="E6" s="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 t="s">
        <v>2</v>
      </c>
      <c r="AE6" s="14"/>
    </row>
    <row r="7" spans="1:31" ht="18">
      <c r="A7" s="247" t="s">
        <v>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</row>
    <row r="8" spans="1:31" ht="14.5" thickBot="1">
      <c r="A8" s="8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5" customHeight="1">
      <c r="A9" s="248" t="s">
        <v>4</v>
      </c>
      <c r="B9" s="248" t="s">
        <v>5</v>
      </c>
      <c r="C9" s="251" t="s">
        <v>38</v>
      </c>
      <c r="D9" s="252"/>
      <c r="E9" s="252"/>
      <c r="F9" s="253"/>
      <c r="G9" s="257" t="s">
        <v>39</v>
      </c>
      <c r="H9" s="258"/>
      <c r="I9" s="258"/>
      <c r="J9" s="259"/>
      <c r="K9" s="257" t="s">
        <v>29</v>
      </c>
      <c r="L9" s="258"/>
      <c r="M9" s="258"/>
      <c r="N9" s="259"/>
      <c r="O9" s="257" t="s">
        <v>30</v>
      </c>
      <c r="P9" s="258"/>
      <c r="Q9" s="258"/>
      <c r="R9" s="259"/>
      <c r="S9" s="257" t="s">
        <v>31</v>
      </c>
      <c r="T9" s="258"/>
      <c r="U9" s="258"/>
      <c r="V9" s="259"/>
      <c r="W9" s="257" t="s">
        <v>11</v>
      </c>
      <c r="X9" s="258"/>
      <c r="Y9" s="259"/>
      <c r="Z9" s="257" t="s">
        <v>10</v>
      </c>
      <c r="AA9" s="258"/>
      <c r="AB9" s="258"/>
      <c r="AC9" s="259"/>
      <c r="AD9" s="263" t="s">
        <v>6</v>
      </c>
      <c r="AE9" s="241" t="s">
        <v>0</v>
      </c>
    </row>
    <row r="10" spans="1:31" ht="59.25" customHeight="1">
      <c r="A10" s="249"/>
      <c r="B10" s="249"/>
      <c r="C10" s="254"/>
      <c r="D10" s="255"/>
      <c r="E10" s="255"/>
      <c r="F10" s="256"/>
      <c r="G10" s="260"/>
      <c r="H10" s="261"/>
      <c r="I10" s="261"/>
      <c r="J10" s="262"/>
      <c r="K10" s="260"/>
      <c r="L10" s="261"/>
      <c r="M10" s="261"/>
      <c r="N10" s="262"/>
      <c r="O10" s="260"/>
      <c r="P10" s="261"/>
      <c r="Q10" s="261"/>
      <c r="R10" s="262"/>
      <c r="S10" s="260"/>
      <c r="T10" s="261"/>
      <c r="U10" s="261"/>
      <c r="V10" s="262"/>
      <c r="W10" s="260"/>
      <c r="X10" s="261"/>
      <c r="Y10" s="262"/>
      <c r="Z10" s="260"/>
      <c r="AA10" s="261"/>
      <c r="AB10" s="261"/>
      <c r="AC10" s="262"/>
      <c r="AD10" s="264"/>
      <c r="AE10" s="242"/>
    </row>
    <row r="11" spans="1:31" ht="22.5" customHeight="1" thickBot="1">
      <c r="A11" s="250"/>
      <c r="B11" s="250"/>
      <c r="C11" s="50" t="s">
        <v>7</v>
      </c>
      <c r="D11" s="51" t="s">
        <v>8</v>
      </c>
      <c r="E11" s="51" t="s">
        <v>24</v>
      </c>
      <c r="F11" s="61" t="s">
        <v>25</v>
      </c>
      <c r="G11" s="50" t="s">
        <v>7</v>
      </c>
      <c r="H11" s="51" t="s">
        <v>8</v>
      </c>
      <c r="I11" s="51" t="s">
        <v>24</v>
      </c>
      <c r="J11" s="52" t="s">
        <v>25</v>
      </c>
      <c r="K11" s="50" t="s">
        <v>7</v>
      </c>
      <c r="L11" s="51" t="s">
        <v>8</v>
      </c>
      <c r="M11" s="51" t="s">
        <v>24</v>
      </c>
      <c r="N11" s="52" t="s">
        <v>25</v>
      </c>
      <c r="O11" s="50" t="s">
        <v>7</v>
      </c>
      <c r="P11" s="51" t="s">
        <v>8</v>
      </c>
      <c r="Q11" s="51" t="s">
        <v>24</v>
      </c>
      <c r="R11" s="52" t="s">
        <v>25</v>
      </c>
      <c r="S11" s="50" t="s">
        <v>7</v>
      </c>
      <c r="T11" s="51" t="s">
        <v>8</v>
      </c>
      <c r="U11" s="51" t="s">
        <v>24</v>
      </c>
      <c r="V11" s="52" t="s">
        <v>25</v>
      </c>
      <c r="W11" s="53" t="s">
        <v>12</v>
      </c>
      <c r="X11" s="54" t="s">
        <v>13</v>
      </c>
      <c r="Y11" s="74" t="s">
        <v>14</v>
      </c>
      <c r="Z11" s="50" t="s">
        <v>7</v>
      </c>
      <c r="AA11" s="51" t="s">
        <v>8</v>
      </c>
      <c r="AB11" s="51" t="s">
        <v>24</v>
      </c>
      <c r="AC11" s="52" t="s">
        <v>25</v>
      </c>
      <c r="AD11" s="265"/>
      <c r="AE11" s="243"/>
    </row>
    <row r="12" spans="1:31" ht="17.5">
      <c r="A12" s="30">
        <v>1</v>
      </c>
      <c r="B12" s="55" t="s">
        <v>19</v>
      </c>
      <c r="C12" s="41">
        <f>33*2</f>
        <v>66</v>
      </c>
      <c r="D12" s="47">
        <f t="shared" ref="D12:F12" si="0">33*2</f>
        <v>66</v>
      </c>
      <c r="E12" s="47">
        <f t="shared" si="0"/>
        <v>66</v>
      </c>
      <c r="F12" s="62">
        <f t="shared" si="0"/>
        <v>66</v>
      </c>
      <c r="G12" s="65"/>
      <c r="H12" s="48"/>
      <c r="I12" s="48"/>
      <c r="J12" s="66"/>
      <c r="K12" s="70"/>
      <c r="L12" s="49"/>
      <c r="M12" s="49"/>
      <c r="N12" s="71"/>
      <c r="O12" s="70"/>
      <c r="P12" s="49"/>
      <c r="Q12" s="49"/>
      <c r="R12" s="71"/>
      <c r="S12" s="70"/>
      <c r="T12" s="49"/>
      <c r="U12" s="49"/>
      <c r="V12" s="71"/>
      <c r="W12" s="70"/>
      <c r="X12" s="49"/>
      <c r="Y12" s="71"/>
      <c r="Z12" s="70"/>
      <c r="AA12" s="49"/>
      <c r="AB12" s="49"/>
      <c r="AC12" s="71"/>
      <c r="AD12" s="75">
        <v>264</v>
      </c>
      <c r="AE12" s="77">
        <v>1</v>
      </c>
    </row>
    <row r="13" spans="1:31" ht="17.5">
      <c r="A13" s="31">
        <v>2</v>
      </c>
      <c r="B13" s="56" t="s">
        <v>16</v>
      </c>
      <c r="C13" s="23">
        <f>17+14</f>
        <v>31</v>
      </c>
      <c r="D13" s="12">
        <f>25+23</f>
        <v>48</v>
      </c>
      <c r="E13" s="12">
        <f>33+31</f>
        <v>64</v>
      </c>
      <c r="F13" s="39">
        <f>27+26</f>
        <v>53</v>
      </c>
      <c r="G13" s="26"/>
      <c r="H13" s="12"/>
      <c r="I13" s="12"/>
      <c r="J13" s="16"/>
      <c r="K13" s="26"/>
      <c r="L13" s="12"/>
      <c r="M13" s="12"/>
      <c r="N13" s="16"/>
      <c r="O13" s="26"/>
      <c r="P13" s="12"/>
      <c r="Q13" s="12"/>
      <c r="R13" s="16"/>
      <c r="S13" s="26"/>
      <c r="T13" s="12"/>
      <c r="U13" s="12"/>
      <c r="V13" s="16"/>
      <c r="W13" s="26"/>
      <c r="X13" s="12"/>
      <c r="Y13" s="16"/>
      <c r="Z13" s="26"/>
      <c r="AA13" s="12"/>
      <c r="AB13" s="12"/>
      <c r="AC13" s="16"/>
      <c r="AD13" s="38">
        <f t="shared" ref="AD13:AD20" si="1">SUM(C13:F13)</f>
        <v>196</v>
      </c>
      <c r="AE13" s="78">
        <v>2</v>
      </c>
    </row>
    <row r="14" spans="1:31" ht="17.5">
      <c r="A14" s="32">
        <v>3</v>
      </c>
      <c r="B14" s="56" t="s">
        <v>26</v>
      </c>
      <c r="C14" s="11">
        <f>27+12</f>
        <v>39</v>
      </c>
      <c r="D14" s="12">
        <f>31+27</f>
        <v>58</v>
      </c>
      <c r="E14" s="12">
        <v>29</v>
      </c>
      <c r="F14" s="39">
        <f>21</f>
        <v>21</v>
      </c>
      <c r="G14" s="26"/>
      <c r="H14" s="12"/>
      <c r="I14" s="12"/>
      <c r="J14" s="16"/>
      <c r="K14" s="29"/>
      <c r="L14" s="4"/>
      <c r="M14" s="4"/>
      <c r="N14" s="25"/>
      <c r="O14" s="29"/>
      <c r="P14" s="4"/>
      <c r="Q14" s="4"/>
      <c r="R14" s="25"/>
      <c r="S14" s="29"/>
      <c r="T14" s="4"/>
      <c r="U14" s="4"/>
      <c r="V14" s="25"/>
      <c r="W14" s="29"/>
      <c r="X14" s="4"/>
      <c r="Y14" s="25"/>
      <c r="Z14" s="29"/>
      <c r="AA14" s="4"/>
      <c r="AB14" s="4"/>
      <c r="AC14" s="25"/>
      <c r="AD14" s="38">
        <f t="shared" si="1"/>
        <v>147</v>
      </c>
      <c r="AE14" s="78">
        <v>3</v>
      </c>
    </row>
    <row r="15" spans="1:31" ht="17.5">
      <c r="A15" s="31">
        <v>4</v>
      </c>
      <c r="B15" s="56" t="s">
        <v>22</v>
      </c>
      <c r="C15" s="11">
        <f>31+25</f>
        <v>56</v>
      </c>
      <c r="D15" s="12">
        <v>24</v>
      </c>
      <c r="E15" s="43"/>
      <c r="F15" s="39"/>
      <c r="G15" s="26"/>
      <c r="H15" s="12"/>
      <c r="I15" s="12"/>
      <c r="J15" s="16"/>
      <c r="K15" s="29"/>
      <c r="L15" s="4"/>
      <c r="M15" s="4"/>
      <c r="N15" s="25"/>
      <c r="O15" s="29"/>
      <c r="P15" s="4"/>
      <c r="Q15" s="4"/>
      <c r="R15" s="25"/>
      <c r="S15" s="29"/>
      <c r="T15" s="4"/>
      <c r="U15" s="4"/>
      <c r="V15" s="25"/>
      <c r="W15" s="29"/>
      <c r="X15" s="4"/>
      <c r="Y15" s="25"/>
      <c r="Z15" s="29"/>
      <c r="AA15" s="4"/>
      <c r="AB15" s="4"/>
      <c r="AC15" s="25"/>
      <c r="AD15" s="38">
        <f t="shared" si="1"/>
        <v>80</v>
      </c>
      <c r="AE15" s="78">
        <v>4</v>
      </c>
    </row>
    <row r="16" spans="1:31" ht="17.5">
      <c r="A16" s="32">
        <v>5</v>
      </c>
      <c r="B16" s="57" t="s">
        <v>23</v>
      </c>
      <c r="C16" s="11">
        <f>29+16</f>
        <v>45</v>
      </c>
      <c r="D16" s="12"/>
      <c r="E16" s="12"/>
      <c r="F16" s="39">
        <v>33</v>
      </c>
      <c r="G16" s="26"/>
      <c r="H16" s="12"/>
      <c r="I16" s="12"/>
      <c r="J16" s="16"/>
      <c r="K16" s="29"/>
      <c r="L16" s="4"/>
      <c r="M16" s="4"/>
      <c r="N16" s="25"/>
      <c r="O16" s="29"/>
      <c r="P16" s="4"/>
      <c r="Q16" s="4"/>
      <c r="R16" s="25"/>
      <c r="S16" s="29"/>
      <c r="T16" s="4"/>
      <c r="U16" s="4"/>
      <c r="V16" s="25"/>
      <c r="W16" s="29"/>
      <c r="X16" s="4"/>
      <c r="Y16" s="25"/>
      <c r="Z16" s="29"/>
      <c r="AA16" s="4"/>
      <c r="AB16" s="4"/>
      <c r="AC16" s="25"/>
      <c r="AD16" s="38">
        <f t="shared" si="1"/>
        <v>78</v>
      </c>
      <c r="AE16" s="78">
        <v>5</v>
      </c>
    </row>
    <row r="17" spans="1:31" ht="17.5">
      <c r="A17" s="31">
        <v>6</v>
      </c>
      <c r="B17" s="56" t="s">
        <v>34</v>
      </c>
      <c r="C17" s="11">
        <f>29+22</f>
        <v>51</v>
      </c>
      <c r="D17" s="12"/>
      <c r="E17" s="12"/>
      <c r="F17" s="39">
        <v>22</v>
      </c>
      <c r="G17" s="26"/>
      <c r="H17" s="12"/>
      <c r="I17" s="12"/>
      <c r="J17" s="16"/>
      <c r="K17" s="29"/>
      <c r="L17" s="4"/>
      <c r="M17" s="4"/>
      <c r="N17" s="25"/>
      <c r="O17" s="29"/>
      <c r="P17" s="4"/>
      <c r="Q17" s="4"/>
      <c r="R17" s="25"/>
      <c r="S17" s="29"/>
      <c r="T17" s="4"/>
      <c r="U17" s="4"/>
      <c r="V17" s="25"/>
      <c r="W17" s="29"/>
      <c r="X17" s="4"/>
      <c r="Y17" s="25"/>
      <c r="Z17" s="29"/>
      <c r="AA17" s="4"/>
      <c r="AB17" s="4"/>
      <c r="AC17" s="25"/>
      <c r="AD17" s="38">
        <f t="shared" si="1"/>
        <v>73</v>
      </c>
      <c r="AE17" s="78">
        <v>6</v>
      </c>
    </row>
    <row r="18" spans="1:31" ht="17.5">
      <c r="A18" s="32">
        <v>7</v>
      </c>
      <c r="B18" s="58" t="s">
        <v>27</v>
      </c>
      <c r="C18" s="24">
        <f>33+26</f>
        <v>59</v>
      </c>
      <c r="D18" s="3"/>
      <c r="E18" s="3"/>
      <c r="F18" s="63"/>
      <c r="G18" s="27"/>
      <c r="H18" s="22"/>
      <c r="I18" s="22"/>
      <c r="J18" s="28"/>
      <c r="K18" s="27"/>
      <c r="L18" s="22"/>
      <c r="M18" s="22"/>
      <c r="N18" s="28"/>
      <c r="O18" s="27"/>
      <c r="P18" s="22"/>
      <c r="Q18" s="22"/>
      <c r="R18" s="28"/>
      <c r="S18" s="27"/>
      <c r="T18" s="22"/>
      <c r="U18" s="22"/>
      <c r="V18" s="28"/>
      <c r="W18" s="27"/>
      <c r="X18" s="22"/>
      <c r="Y18" s="28"/>
      <c r="Z18" s="27"/>
      <c r="AA18" s="22"/>
      <c r="AB18" s="22"/>
      <c r="AC18" s="28"/>
      <c r="AD18" s="38">
        <f t="shared" si="1"/>
        <v>59</v>
      </c>
      <c r="AE18" s="78">
        <v>7</v>
      </c>
    </row>
    <row r="19" spans="1:31" ht="17.5">
      <c r="A19" s="31">
        <v>8</v>
      </c>
      <c r="B19" s="56" t="s">
        <v>32</v>
      </c>
      <c r="C19" s="11">
        <v>23</v>
      </c>
      <c r="D19" s="12">
        <v>33</v>
      </c>
      <c r="E19" s="12"/>
      <c r="F19" s="39"/>
      <c r="G19" s="11"/>
      <c r="H19" s="42"/>
      <c r="I19" s="42"/>
      <c r="J19" s="67"/>
      <c r="K19" s="29"/>
      <c r="L19" s="4"/>
      <c r="M19" s="4"/>
      <c r="N19" s="25"/>
      <c r="O19" s="29"/>
      <c r="P19" s="4"/>
      <c r="Q19" s="4"/>
      <c r="R19" s="25"/>
      <c r="S19" s="29"/>
      <c r="T19" s="4"/>
      <c r="U19" s="4"/>
      <c r="V19" s="25"/>
      <c r="W19" s="29"/>
      <c r="X19" s="4"/>
      <c r="Y19" s="25"/>
      <c r="Z19" s="29"/>
      <c r="AA19" s="4"/>
      <c r="AB19" s="4"/>
      <c r="AC19" s="25"/>
      <c r="AD19" s="38">
        <f t="shared" si="1"/>
        <v>56</v>
      </c>
      <c r="AE19" s="78">
        <v>8</v>
      </c>
    </row>
    <row r="20" spans="1:31" ht="17.5">
      <c r="A20" s="32">
        <v>9</v>
      </c>
      <c r="B20" s="56" t="s">
        <v>17</v>
      </c>
      <c r="C20" s="11">
        <v>20</v>
      </c>
      <c r="D20" s="12"/>
      <c r="E20" s="12"/>
      <c r="F20" s="39">
        <v>31</v>
      </c>
      <c r="G20" s="26"/>
      <c r="H20" s="12"/>
      <c r="I20" s="12"/>
      <c r="J20" s="16"/>
      <c r="K20" s="29"/>
      <c r="L20" s="4"/>
      <c r="M20" s="4"/>
      <c r="N20" s="25"/>
      <c r="O20" s="29"/>
      <c r="P20" s="4"/>
      <c r="Q20" s="4"/>
      <c r="R20" s="25"/>
      <c r="S20" s="29"/>
      <c r="T20" s="4"/>
      <c r="U20" s="4"/>
      <c r="V20" s="25"/>
      <c r="W20" s="29"/>
      <c r="X20" s="4"/>
      <c r="Y20" s="25"/>
      <c r="Z20" s="29"/>
      <c r="AA20" s="4"/>
      <c r="AB20" s="4"/>
      <c r="AC20" s="25"/>
      <c r="AD20" s="38">
        <f t="shared" si="1"/>
        <v>51</v>
      </c>
      <c r="AE20" s="78">
        <v>9</v>
      </c>
    </row>
    <row r="21" spans="1:31" ht="17.5">
      <c r="A21" s="31">
        <v>10</v>
      </c>
      <c r="B21" s="56" t="s">
        <v>21</v>
      </c>
      <c r="C21" s="11">
        <f>24+21</f>
        <v>45</v>
      </c>
      <c r="D21" s="12"/>
      <c r="E21" s="12"/>
      <c r="F21" s="39"/>
      <c r="G21" s="26"/>
      <c r="H21" s="12"/>
      <c r="I21" s="12"/>
      <c r="J21" s="16"/>
      <c r="K21" s="29"/>
      <c r="L21" s="4"/>
      <c r="M21" s="4"/>
      <c r="N21" s="25"/>
      <c r="O21" s="29"/>
      <c r="P21" s="4"/>
      <c r="Q21" s="4"/>
      <c r="R21" s="25"/>
      <c r="S21" s="29"/>
      <c r="T21" s="4"/>
      <c r="U21" s="4"/>
      <c r="V21" s="25"/>
      <c r="W21" s="29"/>
      <c r="X21" s="4"/>
      <c r="Y21" s="25"/>
      <c r="Z21" s="29"/>
      <c r="AA21" s="4"/>
      <c r="AB21" s="4"/>
      <c r="AC21" s="25"/>
      <c r="AD21" s="38">
        <f t="shared" ref="AD21:AD24" si="2">SUM(C21:F21)</f>
        <v>45</v>
      </c>
      <c r="AE21" s="78">
        <v>10</v>
      </c>
    </row>
    <row r="22" spans="1:31" ht="17.5">
      <c r="A22" s="32">
        <v>11</v>
      </c>
      <c r="B22" s="59" t="s">
        <v>33</v>
      </c>
      <c r="C22" s="24"/>
      <c r="D22" s="3"/>
      <c r="E22" s="3"/>
      <c r="F22" s="63">
        <v>29</v>
      </c>
      <c r="G22" s="27"/>
      <c r="H22" s="22"/>
      <c r="I22" s="22"/>
      <c r="J22" s="28"/>
      <c r="K22" s="27"/>
      <c r="L22" s="22"/>
      <c r="M22" s="22"/>
      <c r="N22" s="28"/>
      <c r="O22" s="27"/>
      <c r="P22" s="22"/>
      <c r="Q22" s="22"/>
      <c r="R22" s="28"/>
      <c r="S22" s="27"/>
      <c r="T22" s="22"/>
      <c r="U22" s="22"/>
      <c r="V22" s="28"/>
      <c r="W22" s="27"/>
      <c r="X22" s="22"/>
      <c r="Y22" s="28"/>
      <c r="Z22" s="27"/>
      <c r="AA22" s="22"/>
      <c r="AB22" s="22"/>
      <c r="AC22" s="28"/>
      <c r="AD22" s="38">
        <f>SUM(C22:F22)</f>
        <v>29</v>
      </c>
      <c r="AE22" s="78">
        <v>11</v>
      </c>
    </row>
    <row r="23" spans="1:31" ht="17.5">
      <c r="A23" s="31">
        <v>12</v>
      </c>
      <c r="B23" s="59" t="s">
        <v>35</v>
      </c>
      <c r="C23" s="24"/>
      <c r="D23" s="3"/>
      <c r="E23" s="3">
        <v>24</v>
      </c>
      <c r="F23" s="63"/>
      <c r="G23" s="27"/>
      <c r="H23" s="22"/>
      <c r="I23" s="22"/>
      <c r="J23" s="28"/>
      <c r="K23" s="27"/>
      <c r="L23" s="22"/>
      <c r="M23" s="22"/>
      <c r="N23" s="28"/>
      <c r="O23" s="27"/>
      <c r="P23" s="22"/>
      <c r="Q23" s="22"/>
      <c r="R23" s="28"/>
      <c r="S23" s="27"/>
      <c r="T23" s="22"/>
      <c r="U23" s="22"/>
      <c r="V23" s="28"/>
      <c r="W23" s="27"/>
      <c r="X23" s="22"/>
      <c r="Y23" s="28"/>
      <c r="Z23" s="27"/>
      <c r="AA23" s="22"/>
      <c r="AB23" s="22"/>
      <c r="AC23" s="28"/>
      <c r="AD23" s="38">
        <f t="shared" si="2"/>
        <v>24</v>
      </c>
      <c r="AE23" s="78">
        <v>12</v>
      </c>
    </row>
    <row r="24" spans="1:31" ht="17.5">
      <c r="A24" s="32">
        <v>13</v>
      </c>
      <c r="B24" s="56" t="s">
        <v>18</v>
      </c>
      <c r="C24" s="26"/>
      <c r="D24" s="44"/>
      <c r="E24" s="12"/>
      <c r="F24" s="39">
        <v>24</v>
      </c>
      <c r="G24" s="68"/>
      <c r="H24" s="43"/>
      <c r="I24" s="43"/>
      <c r="J24" s="69"/>
      <c r="K24" s="68"/>
      <c r="L24" s="43"/>
      <c r="M24" s="43"/>
      <c r="N24" s="69"/>
      <c r="O24" s="68"/>
      <c r="P24" s="43"/>
      <c r="Q24" s="43"/>
      <c r="R24" s="69"/>
      <c r="S24" s="68"/>
      <c r="T24" s="43"/>
      <c r="U24" s="43"/>
      <c r="V24" s="69"/>
      <c r="W24" s="68"/>
      <c r="X24" s="43"/>
      <c r="Y24" s="69"/>
      <c r="Z24" s="68"/>
      <c r="AA24" s="43"/>
      <c r="AB24" s="43"/>
      <c r="AC24" s="69"/>
      <c r="AD24" s="38">
        <f t="shared" si="2"/>
        <v>24</v>
      </c>
      <c r="AE24" s="78">
        <v>12</v>
      </c>
    </row>
    <row r="25" spans="1:31" ht="18" thickBot="1">
      <c r="A25" s="33">
        <v>14</v>
      </c>
      <c r="B25" s="60" t="s">
        <v>20</v>
      </c>
      <c r="C25" s="45">
        <v>19</v>
      </c>
      <c r="D25" s="13"/>
      <c r="E25" s="13"/>
      <c r="F25" s="64"/>
      <c r="G25" s="34"/>
      <c r="H25" s="13"/>
      <c r="I25" s="13"/>
      <c r="J25" s="18"/>
      <c r="K25" s="72"/>
      <c r="L25" s="46"/>
      <c r="M25" s="46"/>
      <c r="N25" s="73"/>
      <c r="O25" s="72"/>
      <c r="P25" s="46"/>
      <c r="Q25" s="46"/>
      <c r="R25" s="73"/>
      <c r="S25" s="72"/>
      <c r="T25" s="46"/>
      <c r="U25" s="46"/>
      <c r="V25" s="73"/>
      <c r="W25" s="72"/>
      <c r="X25" s="46"/>
      <c r="Y25" s="73"/>
      <c r="Z25" s="72"/>
      <c r="AA25" s="46"/>
      <c r="AB25" s="46"/>
      <c r="AC25" s="73"/>
      <c r="AD25" s="76">
        <f>SUM(C25:F25)</f>
        <v>19</v>
      </c>
      <c r="AE25" s="79">
        <v>13</v>
      </c>
    </row>
    <row r="26" spans="1:31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7.5">
      <c r="A27" s="5"/>
      <c r="B27" s="21" t="s">
        <v>15</v>
      </c>
      <c r="C27" s="6"/>
      <c r="D27" s="6"/>
      <c r="E27" s="6"/>
      <c r="F27" s="6"/>
      <c r="G27" s="6"/>
      <c r="H27" s="40"/>
      <c r="I27" s="4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7.5">
      <c r="A28" s="5"/>
      <c r="B28" s="35"/>
      <c r="C28" s="6"/>
      <c r="D28" s="6"/>
      <c r="E28" s="6"/>
      <c r="F28" s="6"/>
      <c r="G28" s="6"/>
      <c r="H28" s="40"/>
      <c r="I28" s="4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7.5">
      <c r="A29" s="5"/>
      <c r="B29" s="36" t="s">
        <v>37</v>
      </c>
      <c r="C29" s="6"/>
      <c r="D29" s="6"/>
      <c r="E29" s="6"/>
      <c r="F29" s="6"/>
      <c r="G29" s="6"/>
      <c r="H29" s="40"/>
      <c r="I29" s="4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4.5">
      <c r="H30" s="40"/>
      <c r="I30" s="40"/>
    </row>
    <row r="31" spans="1:31" ht="14.5">
      <c r="H31" s="40"/>
      <c r="I31" s="40"/>
    </row>
    <row r="32" spans="1:31" ht="14.5">
      <c r="H32" s="40"/>
      <c r="I32" s="40"/>
    </row>
    <row r="33" spans="8:9" ht="14.5">
      <c r="H33" s="40"/>
      <c r="I33" s="40"/>
    </row>
    <row r="34" spans="8:9" ht="14.5">
      <c r="H34" s="40"/>
      <c r="I34" s="40"/>
    </row>
    <row r="35" spans="8:9" ht="14.5">
      <c r="H35" s="40"/>
      <c r="I35" s="40"/>
    </row>
    <row r="36" spans="8:9" ht="14.5">
      <c r="H36" s="40"/>
      <c r="I36" s="40"/>
    </row>
    <row r="37" spans="8:9" ht="14.5">
      <c r="H37" s="40"/>
      <c r="I37" s="40"/>
    </row>
    <row r="38" spans="8:9" ht="14.5">
      <c r="H38" s="40"/>
      <c r="I38" s="40"/>
    </row>
    <row r="39" spans="8:9" ht="14.5">
      <c r="H39" s="40"/>
      <c r="I39" s="40"/>
    </row>
    <row r="40" spans="8:9" ht="14.5">
      <c r="H40" s="40"/>
      <c r="I40" s="40"/>
    </row>
    <row r="41" spans="8:9" ht="14.5">
      <c r="H41" s="40"/>
      <c r="I41" s="40"/>
    </row>
    <row r="42" spans="8:9" ht="14.5">
      <c r="H42" s="40"/>
      <c r="I42" s="40"/>
    </row>
    <row r="43" spans="8:9" ht="14.5">
      <c r="H43" s="40"/>
      <c r="I43" s="40"/>
    </row>
    <row r="44" spans="8:9" ht="14.5">
      <c r="H44" s="40"/>
      <c r="I44" s="40"/>
    </row>
    <row r="45" spans="8:9" ht="14.5">
      <c r="H45" s="40"/>
      <c r="I45" s="40"/>
    </row>
    <row r="46" spans="8:9" ht="14.5">
      <c r="H46" s="40"/>
      <c r="I46" s="40"/>
    </row>
    <row r="47" spans="8:9" ht="14.5">
      <c r="H47" s="40"/>
      <c r="I47" s="40"/>
    </row>
    <row r="48" spans="8:9" ht="14.5">
      <c r="H48" s="40"/>
      <c r="I48" s="40"/>
    </row>
    <row r="49" spans="8:9" ht="14.5">
      <c r="H49" s="40"/>
      <c r="I49" s="40"/>
    </row>
    <row r="50" spans="8:9" ht="14.5">
      <c r="H50" s="40"/>
      <c r="I50" s="40"/>
    </row>
    <row r="51" spans="8:9" ht="14.5">
      <c r="H51" s="40"/>
      <c r="I51" s="40"/>
    </row>
    <row r="52" spans="8:9" ht="14.5">
      <c r="H52" s="40"/>
      <c r="I52" s="40"/>
    </row>
    <row r="53" spans="8:9" ht="14.5">
      <c r="H53" s="40"/>
      <c r="I53" s="40"/>
    </row>
    <row r="54" spans="8:9" ht="14.5">
      <c r="H54" s="40"/>
      <c r="I54" s="40"/>
    </row>
    <row r="55" spans="8:9" ht="14.5">
      <c r="H55" s="40"/>
      <c r="I55" s="40"/>
    </row>
    <row r="56" spans="8:9" ht="14.5">
      <c r="H56" s="40"/>
      <c r="I56" s="40"/>
    </row>
    <row r="57" spans="8:9" ht="14.5">
      <c r="H57" s="40"/>
      <c r="I57" s="40"/>
    </row>
  </sheetData>
  <mergeCells count="16">
    <mergeCell ref="A4:AE4"/>
    <mergeCell ref="A1:AE1"/>
    <mergeCell ref="A2:AE2"/>
    <mergeCell ref="A3:AE3"/>
    <mergeCell ref="K9:N10"/>
    <mergeCell ref="Z9:AC10"/>
    <mergeCell ref="A7:AE7"/>
    <mergeCell ref="A9:A11"/>
    <mergeCell ref="B9:B11"/>
    <mergeCell ref="C9:F10"/>
    <mergeCell ref="AD9:AD11"/>
    <mergeCell ref="AE9:AE11"/>
    <mergeCell ref="G9:J10"/>
    <mergeCell ref="W9:Y10"/>
    <mergeCell ref="O9:R10"/>
    <mergeCell ref="S9:V10"/>
  </mergeCells>
  <pageMargins left="0.7" right="0.7" top="0.75" bottom="0.75" header="0.3" footer="0.3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Мемориал Победы</vt:lpstr>
      <vt:lpstr>Командный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Семилет</cp:lastModifiedBy>
  <cp:lastPrinted>2021-10-17T13:36:29Z</cp:lastPrinted>
  <dcterms:created xsi:type="dcterms:W3CDTF">2019-05-18T15:51:42Z</dcterms:created>
  <dcterms:modified xsi:type="dcterms:W3CDTF">2023-06-22T06:20:44Z</dcterms:modified>
</cp:coreProperties>
</file>